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e468c94d1a5c6897/Tresor/Diamants-one/Esgpolys1/Hyfo/INP-Exilco/Excel/"/>
    </mc:Choice>
  </mc:AlternateContent>
  <xr:revisionPtr revIDLastSave="309" documentId="8_{B52EBB5A-08B3-434E-8476-5F57FCA97C0B}" xr6:coauthVersionLast="44" xr6:coauthVersionMax="44" xr10:uidLastSave="{7747B20A-5D27-C34D-B624-E2BBA8D9599C}"/>
  <bookViews>
    <workbookView xWindow="1480" yWindow="2140" windowWidth="34040" windowHeight="17660" xr2:uid="{8B0A14A7-A8EE-6348-8976-C118B9848E82}"/>
  </bookViews>
  <sheets>
    <sheet name="New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S9" i="1" l="1"/>
  <c r="L5" i="1"/>
  <c r="L4" i="1"/>
  <c r="J5" i="1"/>
  <c r="J4" i="1"/>
  <c r="D7" i="1"/>
  <c r="D6" i="1"/>
  <c r="D5" i="1"/>
  <c r="D4" i="1"/>
  <c r="D3" i="1"/>
  <c r="J3" i="1"/>
  <c r="L3" i="1"/>
  <c r="R7" i="1"/>
  <c r="P7" i="1" s="1"/>
  <c r="N7" i="1"/>
  <c r="F7" i="1"/>
  <c r="H7" i="1" s="1"/>
  <c r="R6" i="1"/>
  <c r="P6" i="1" s="1"/>
  <c r="N6" i="1"/>
  <c r="F6" i="1"/>
  <c r="H6" i="1" s="1"/>
  <c r="L6" i="1" s="1"/>
  <c r="R5" i="1"/>
  <c r="N5" i="1"/>
  <c r="F5" i="1"/>
  <c r="H5" i="1" s="1"/>
  <c r="R4" i="1"/>
  <c r="N4" i="1"/>
  <c r="F4" i="1"/>
  <c r="R3" i="1"/>
  <c r="P3" i="1" s="1"/>
  <c r="J6" i="1" l="1"/>
  <c r="J7" i="1"/>
  <c r="L7" i="1"/>
  <c r="M6" i="1"/>
  <c r="O6" i="1" s="1"/>
  <c r="M5" i="1"/>
  <c r="O5" i="1" s="1"/>
  <c r="H4" i="1"/>
  <c r="P4" i="1"/>
  <c r="P5" i="1"/>
  <c r="S5" i="1" l="1"/>
  <c r="Q5" i="1" s="1"/>
  <c r="S6" i="1"/>
  <c r="T6" i="1" s="1"/>
  <c r="T5" i="1"/>
  <c r="Q6" i="1" l="1"/>
  <c r="M7" i="1"/>
  <c r="O7" i="1" s="1"/>
  <c r="S7" i="1" s="1"/>
  <c r="Q7" i="1" s="1"/>
  <c r="M4" i="1"/>
  <c r="O4" i="1" s="1"/>
  <c r="S4" i="1" s="1"/>
  <c r="Q4" i="1" l="1"/>
  <c r="T4" i="1"/>
  <c r="T7" i="1"/>
  <c r="N3" i="1"/>
  <c r="F3" i="1"/>
  <c r="H3" i="1" s="1"/>
  <c r="M3" i="1" l="1"/>
  <c r="O3" i="1" s="1"/>
  <c r="S3" i="1" l="1"/>
  <c r="Q3" i="1" s="1"/>
  <c r="T3" i="1"/>
</calcChain>
</file>

<file path=xl/sharedStrings.xml><?xml version="1.0" encoding="utf-8"?>
<sst xmlns="http://schemas.openxmlformats.org/spreadsheetml/2006/main" count="20" uniqueCount="20">
  <si>
    <t>Q</t>
  </si>
  <si>
    <t>V</t>
  </si>
  <si>
    <t>S0</t>
  </si>
  <si>
    <t>dZ</t>
  </si>
  <si>
    <t>rapport</t>
  </si>
  <si>
    <t>eps*1000</t>
  </si>
  <si>
    <t>eps the *1000</t>
  </si>
  <si>
    <t>Re/10^6</t>
  </si>
  <si>
    <t>r/1000</t>
  </si>
  <si>
    <t>r the/1000</t>
  </si>
  <si>
    <t>x1</t>
  </si>
  <si>
    <t>x2</t>
  </si>
  <si>
    <t>Z1</t>
  </si>
  <si>
    <t>Z2</t>
  </si>
  <si>
    <t>Sf</t>
  </si>
  <si>
    <t xml:space="preserve">f </t>
  </si>
  <si>
    <t>y mean</t>
  </si>
  <si>
    <t>Zmean</t>
  </si>
  <si>
    <t>yn</t>
  </si>
  <si>
    <t>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</si>
</sst>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0"/>
    <numFmt numFmtId="166" formatCode="0.0"/>
  </numFmts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39FA12-82B1-D64D-A9BA-80E0F789BA2B}">
  <dimension ref="A2:U9"/>
  <sheetViews>
    <sheetView tabSelected="1" workbookViewId="0">
      <selection activeCell="T1" sqref="T1:T1048576"/>
    </sheetView>
  </sheetViews>
  <sheetFormatPr baseColWidth="10" defaultRowHeight="16" x14ac:dyDescent="0.2"/>
  <cols>
    <col min="1" max="1" width="8.33203125" customWidth="1"/>
    <col min="2" max="2" width="8.33203125" style="3" customWidth="1"/>
    <col min="3" max="3" width="8.33203125" style="2" customWidth="1"/>
    <col min="4" max="6" width="8.33203125" style="4" customWidth="1"/>
    <col min="7" max="7" width="8.33203125" style="5" customWidth="1"/>
    <col min="8" max="10" width="8.33203125" style="4" customWidth="1"/>
    <col min="11" max="11" width="8.33203125" style="5" customWidth="1"/>
    <col min="12" max="12" width="8.33203125" style="4" customWidth="1"/>
    <col min="13" max="13" width="8.33203125" style="2" customWidth="1"/>
    <col min="14" max="14" width="8.33203125" style="1" customWidth="1"/>
    <col min="15" max="15" width="8.33203125" style="2" customWidth="1"/>
    <col min="16" max="18" width="8.33203125" style="4" customWidth="1"/>
    <col min="19" max="20" width="8.33203125" style="3" customWidth="1"/>
    <col min="21" max="21" width="11.83203125" style="3" customWidth="1"/>
  </cols>
  <sheetData>
    <row r="2" spans="1:20" x14ac:dyDescent="0.2">
      <c r="A2" t="s">
        <v>19</v>
      </c>
      <c r="B2" s="3" t="s">
        <v>2</v>
      </c>
      <c r="C2" s="2" t="s">
        <v>0</v>
      </c>
      <c r="D2" s="4" t="s">
        <v>18</v>
      </c>
      <c r="E2" s="4" t="s">
        <v>16</v>
      </c>
      <c r="F2" s="4" t="s">
        <v>1</v>
      </c>
      <c r="G2" s="5" t="s">
        <v>10</v>
      </c>
      <c r="H2" s="4" t="s">
        <v>17</v>
      </c>
      <c r="I2" s="4" t="s">
        <v>3</v>
      </c>
      <c r="J2" s="4" t="s">
        <v>12</v>
      </c>
      <c r="K2" s="5" t="s">
        <v>11</v>
      </c>
      <c r="L2" s="4" t="s">
        <v>13</v>
      </c>
      <c r="M2" s="2" t="s">
        <v>14</v>
      </c>
      <c r="N2" s="1" t="s">
        <v>7</v>
      </c>
      <c r="O2" s="2" t="s">
        <v>15</v>
      </c>
      <c r="P2" s="4" t="s">
        <v>8</v>
      </c>
      <c r="Q2" s="4" t="s">
        <v>9</v>
      </c>
      <c r="R2" s="4" t="s">
        <v>5</v>
      </c>
      <c r="S2" s="1" t="s">
        <v>6</v>
      </c>
      <c r="T2" s="1" t="s">
        <v>4</v>
      </c>
    </row>
    <row r="3" spans="1:20" x14ac:dyDescent="0.2">
      <c r="A3">
        <v>100</v>
      </c>
      <c r="B3" s="3">
        <v>1E-4</v>
      </c>
      <c r="C3" s="2">
        <v>0.01</v>
      </c>
      <c r="D3" s="4">
        <f>(C3/(E3/100*0.25)^(3/5)/(A3^2*B3)^(3/10))*100</f>
        <v>15.848931924611131</v>
      </c>
      <c r="E3" s="4">
        <v>4</v>
      </c>
      <c r="F3" s="4">
        <f>C3/((E3/100)*0.25)</f>
        <v>1</v>
      </c>
      <c r="G3" s="5">
        <v>100</v>
      </c>
      <c r="H3" s="4">
        <f>(E3/100+F3^2/(2*9.81))*100</f>
        <v>9.0968399592252815</v>
      </c>
      <c r="I3" s="4">
        <v>1.7</v>
      </c>
      <c r="J3" s="4">
        <f>H3+I3/2+B3*(K3-G3)/2</f>
        <v>9.956839959225281</v>
      </c>
      <c r="K3" s="5">
        <v>300</v>
      </c>
      <c r="L3" s="4">
        <f>H3-I3/2-B3*(K3-G3)/2</f>
        <v>8.2368399592252821</v>
      </c>
      <c r="M3" s="2">
        <f>(J3-L3)/(K3-G3)</f>
        <v>8.5999999999999948E-3</v>
      </c>
      <c r="N3" s="1">
        <f>4*(E3/100)</f>
        <v>0.16</v>
      </c>
      <c r="O3" s="2">
        <f>8*9.81*(E3/100)*M3/F3^2</f>
        <v>2.6997119999999986E-2</v>
      </c>
      <c r="P3" s="4">
        <f>R3/(4*E3/100)</f>
        <v>3.125</v>
      </c>
      <c r="Q3" s="4">
        <f>S3/(4*E3/100)</f>
        <v>3.359761980197367</v>
      </c>
      <c r="R3" s="4">
        <f t="shared" ref="R3:R7" si="0">0.0005*1000</f>
        <v>0.5</v>
      </c>
      <c r="S3" s="1">
        <f>4*3.71*E3/100*10^(-1/(2*SQRT(O3)))*1000</f>
        <v>0.53756191683157872</v>
      </c>
      <c r="T3" s="1">
        <f>R3/S3</f>
        <v>0.93012541317478203</v>
      </c>
    </row>
    <row r="4" spans="1:20" x14ac:dyDescent="0.2">
      <c r="A4">
        <v>100</v>
      </c>
      <c r="B4" s="3">
        <v>1E-4</v>
      </c>
      <c r="C4" s="2">
        <v>1.4999999999999999E-2</v>
      </c>
      <c r="D4" s="4">
        <f t="shared" ref="D4:D7" si="1">(C4/(E4/100*0.25)^(3/5)/(A4^2*B4)^(3/10))*100</f>
        <v>23.773397886916694</v>
      </c>
      <c r="E4" s="4">
        <v>4</v>
      </c>
      <c r="F4" s="4">
        <f>C4/((E4/100)*0.25)</f>
        <v>1.5</v>
      </c>
      <c r="G4" s="5">
        <v>100</v>
      </c>
      <c r="H4" s="4">
        <f t="shared" ref="H4:H7" si="2">(E4/100+F4^2/(2*9.81))*100</f>
        <v>15.467889908256879</v>
      </c>
      <c r="I4" s="4">
        <v>3.7</v>
      </c>
      <c r="J4" s="4">
        <f t="shared" ref="J4:J7" si="3">H4+I4/2+B4*(K4-G4)/2</f>
        <v>17.327889908256882</v>
      </c>
      <c r="K4" s="5">
        <v>300</v>
      </c>
      <c r="L4" s="4">
        <f t="shared" ref="L4:L7" si="4">H4-I4/2-B4*(K4-G4)/2</f>
        <v>13.60788990825688</v>
      </c>
      <c r="M4" s="2">
        <f t="shared" ref="M4:M7" si="5">(J4-L4)/(K4-G4)</f>
        <v>1.8600000000000012E-2</v>
      </c>
      <c r="N4" s="1">
        <f t="shared" ref="N4:N7" si="6">4*(E4/100)</f>
        <v>0.16</v>
      </c>
      <c r="O4" s="2">
        <f t="shared" ref="O4:O7" si="7">8*9.81*(E4/100)*M4/F4^2</f>
        <v>2.5950720000000021E-2</v>
      </c>
      <c r="P4" s="4">
        <f t="shared" ref="P4:P7" si="8">R4/(4*E4/100)</f>
        <v>3.125</v>
      </c>
      <c r="Q4" s="4">
        <f t="shared" ref="Q4:Q7" si="9">S4/(4*E4/100)</f>
        <v>2.9212094153628101</v>
      </c>
      <c r="R4" s="4">
        <f t="shared" si="0"/>
        <v>0.5</v>
      </c>
      <c r="S4" s="1">
        <f t="shared" ref="S4:S7" si="10">4*3.71*E4/100*10^(-1/(2*SQRT(O4)))*1000</f>
        <v>0.46739350645804961</v>
      </c>
      <c r="T4" s="1">
        <f t="shared" ref="T4:T7" si="11">R4/S4</f>
        <v>1.0697624016838516</v>
      </c>
    </row>
    <row r="5" spans="1:20" x14ac:dyDescent="0.2">
      <c r="A5">
        <v>100</v>
      </c>
      <c r="B5" s="3">
        <v>1E-4</v>
      </c>
      <c r="C5" s="2">
        <v>0.02</v>
      </c>
      <c r="D5" s="4">
        <f t="shared" si="1"/>
        <v>24.852795154609012</v>
      </c>
      <c r="E5" s="4">
        <v>6</v>
      </c>
      <c r="F5" s="4">
        <f>C5/((E5/100)*0.25)</f>
        <v>1.3333333333333335</v>
      </c>
      <c r="G5" s="5">
        <v>100</v>
      </c>
      <c r="H5" s="4">
        <f t="shared" si="2"/>
        <v>15.061048816400499</v>
      </c>
      <c r="I5" s="4">
        <v>1.8</v>
      </c>
      <c r="J5" s="4">
        <f t="shared" si="3"/>
        <v>15.971048816400499</v>
      </c>
      <c r="K5" s="5">
        <v>300</v>
      </c>
      <c r="L5" s="4">
        <f t="shared" si="4"/>
        <v>14.151048816400499</v>
      </c>
      <c r="M5" s="2">
        <f t="shared" si="5"/>
        <v>9.1000000000000022E-3</v>
      </c>
      <c r="N5" s="1">
        <f t="shared" si="6"/>
        <v>0.24</v>
      </c>
      <c r="O5" s="2">
        <f t="shared" si="7"/>
        <v>2.4103170000000004E-2</v>
      </c>
      <c r="P5" s="4">
        <f t="shared" si="8"/>
        <v>2.0833333333333335</v>
      </c>
      <c r="Q5" s="4">
        <f t="shared" si="9"/>
        <v>2.2325571244896176</v>
      </c>
      <c r="R5" s="4">
        <f t="shared" si="0"/>
        <v>0.5</v>
      </c>
      <c r="S5" s="1">
        <f t="shared" si="10"/>
        <v>0.5358137098775082</v>
      </c>
      <c r="T5" s="1">
        <f t="shared" si="11"/>
        <v>0.93316014648879453</v>
      </c>
    </row>
    <row r="6" spans="1:20" x14ac:dyDescent="0.2">
      <c r="A6">
        <v>100</v>
      </c>
      <c r="B6" s="3">
        <v>0.03</v>
      </c>
      <c r="C6" s="2">
        <v>0.01</v>
      </c>
      <c r="D6" s="4">
        <f t="shared" si="1"/>
        <v>3.6247775541877152</v>
      </c>
      <c r="E6" s="4">
        <v>2.7</v>
      </c>
      <c r="F6" s="4">
        <f>C6/((E6/100)*0.25)</f>
        <v>1.4814814814814814</v>
      </c>
      <c r="G6" s="5">
        <v>100</v>
      </c>
      <c r="H6" s="4">
        <f t="shared" si="2"/>
        <v>13.886480020247527</v>
      </c>
      <c r="I6" s="4">
        <v>0</v>
      </c>
      <c r="J6" s="4">
        <f t="shared" si="3"/>
        <v>16.886480020247525</v>
      </c>
      <c r="K6" s="5">
        <v>300</v>
      </c>
      <c r="L6" s="4">
        <f t="shared" si="4"/>
        <v>10.886480020247527</v>
      </c>
      <c r="M6" s="2">
        <f t="shared" si="5"/>
        <v>2.9999999999999992E-2</v>
      </c>
      <c r="N6" s="1">
        <f t="shared" si="6"/>
        <v>0.10800000000000001</v>
      </c>
      <c r="O6" s="2">
        <f t="shared" si="7"/>
        <v>2.8963534500000002E-2</v>
      </c>
      <c r="P6" s="4">
        <f t="shared" si="8"/>
        <v>4.6296296296296289</v>
      </c>
      <c r="Q6" s="4">
        <f t="shared" si="9"/>
        <v>4.2798159901451829</v>
      </c>
      <c r="R6" s="4">
        <f t="shared" si="0"/>
        <v>0.5</v>
      </c>
      <c r="S6" s="1">
        <f t="shared" si="10"/>
        <v>0.46222012693567982</v>
      </c>
      <c r="T6" s="1">
        <f t="shared" si="11"/>
        <v>1.081735672816293</v>
      </c>
    </row>
    <row r="7" spans="1:20" x14ac:dyDescent="0.2">
      <c r="A7">
        <v>100</v>
      </c>
      <c r="B7" s="3">
        <v>0.03</v>
      </c>
      <c r="C7" s="2">
        <v>1.4999999999999999E-2</v>
      </c>
      <c r="D7" s="4">
        <f t="shared" si="1"/>
        <v>4.6531821220602341</v>
      </c>
      <c r="E7" s="4">
        <v>3.5</v>
      </c>
      <c r="F7" s="4">
        <f>C7/((E7/100)*0.25)</f>
        <v>1.714285714285714</v>
      </c>
      <c r="G7" s="5">
        <v>100</v>
      </c>
      <c r="H7" s="4">
        <f>(E7/100+F7^2/(2*9.81))*100</f>
        <v>18.478468451600818</v>
      </c>
      <c r="I7" s="4">
        <v>0</v>
      </c>
      <c r="J7" s="4">
        <f t="shared" si="3"/>
        <v>21.478468451600818</v>
      </c>
      <c r="K7" s="5">
        <v>300</v>
      </c>
      <c r="L7" s="4">
        <f t="shared" si="4"/>
        <v>15.478468451600818</v>
      </c>
      <c r="M7" s="2">
        <f t="shared" si="5"/>
        <v>0.03</v>
      </c>
      <c r="N7" s="1">
        <f t="shared" si="6"/>
        <v>0.14000000000000001</v>
      </c>
      <c r="O7" s="2">
        <f>8*9.81*(E7/100)*M7/F7^2</f>
        <v>2.8040250000000013E-2</v>
      </c>
      <c r="P7" s="4">
        <f t="shared" si="8"/>
        <v>3.5714285714285712</v>
      </c>
      <c r="Q7" s="4">
        <f>S7/(4*E7/100)</f>
        <v>3.8321963243912949</v>
      </c>
      <c r="R7" s="4">
        <f t="shared" si="0"/>
        <v>0.5</v>
      </c>
      <c r="S7" s="1">
        <f>4*3.71*E7/100*10^(-1/(2*SQRT(O7)))*1000</f>
        <v>0.53650748541478133</v>
      </c>
      <c r="T7" s="1">
        <f t="shared" si="11"/>
        <v>0.93195344630363008</v>
      </c>
    </row>
    <row r="9" spans="1:20" x14ac:dyDescent="0.2">
      <c r="S9" s="3">
        <f>AVERAGE(S3:S7)</f>
        <v>0.50789934910351953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New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 THUAL</dc:creator>
  <cp:lastModifiedBy>Olivier THUAL C</cp:lastModifiedBy>
  <dcterms:created xsi:type="dcterms:W3CDTF">2019-08-18T17:56:05Z</dcterms:created>
  <dcterms:modified xsi:type="dcterms:W3CDTF">2019-08-18T21:50:24Z</dcterms:modified>
</cp:coreProperties>
</file>