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U:\Enseigne\Excel-interactif\WebInp\ACTUALISATION-CLASSEURS-XLSX\"/>
    </mc:Choice>
  </mc:AlternateContent>
  <bookViews>
    <workbookView xWindow="-1155" yWindow="90" windowWidth="11805" windowHeight="6795" activeTab="1"/>
  </bookViews>
  <sheets>
    <sheet name="Demo" sheetId="2" r:id="rId1"/>
    <sheet name="Dérivée" sheetId="3" r:id="rId2"/>
    <sheet name="Coefficients" sheetId="43588" r:id="rId3"/>
    <sheet name="Controles" sheetId="16" r:id="rId4"/>
  </sheets>
  <definedNames>
    <definedName name="_xlnm._FilterDatabase" localSheetId="2" hidden="1">Coefficients!$B$3:$E$8</definedName>
    <definedName name="_xlnm._FilterDatabase" localSheetId="1" hidden="1">Dérivée!$P$2:$Q$20</definedName>
    <definedName name="a" localSheetId="1">Dérivée!$N$15</definedName>
    <definedName name="b" localSheetId="1">Dérivée!$N$18</definedName>
    <definedName name="clCaseP1enP0" localSheetId="1">Dérivée!$C$14</definedName>
    <definedName name="clCoche">Controles!$C$2</definedName>
    <definedName name="clCompteur">Controles!$C$7</definedName>
    <definedName name="clDefilementForme" localSheetId="1">Dérivée!$N$1</definedName>
    <definedName name="clDefilementP0" localSheetId="1">Dérivée!$F$14</definedName>
    <definedName name="clDefilementP1" localSheetId="1">Dérivée!$B$14</definedName>
    <definedName name="clDefilements">Controles!$C$10</definedName>
    <definedName name="clListe">Controles!$C$16</definedName>
    <definedName name="clListeDeroulante">Controles!$C$13</definedName>
    <definedName name="clOptions">Controles!$C$4</definedName>
    <definedName name="clTracerTriangle" localSheetId="1">Dérivée!$N$14</definedName>
    <definedName name="clVisibilite">Controles!$F$13</definedName>
    <definedName name="coef_a0" localSheetId="1">Dérivée!$C$5</definedName>
    <definedName name="coef_a1" localSheetId="1">Dérivée!$C$4</definedName>
    <definedName name="coef_a2" localSheetId="1">Dérivée!$C$3</definedName>
    <definedName name="DebutFeuilleControles">Controles!$A$1</definedName>
    <definedName name="DebutFeuilleDemo">Demo!$A$1</definedName>
    <definedName name="Graphique">Dérivée!$D$2:$O$14</definedName>
    <definedName name="ListeChoix">Controles!$F$15:$F$19</definedName>
    <definedName name="MessageDerivee" localSheetId="1">Dérivée!$A$21</definedName>
    <definedName name="MessageEquation" localSheetId="1">Dérivée!$A$18</definedName>
    <definedName name="PointsTriangle" localSheetId="1">Dérivée!$O$15:$Q$17</definedName>
    <definedName name="Table" localSheetId="1">Dérivée!$P$2:$Q$13</definedName>
    <definedName name="tableFormes">Coefficients!$B$4:$E$8</definedName>
    <definedName name="x_0" localSheetId="1">Dérivée!$B$12</definedName>
    <definedName name="x_1" localSheetId="1">Dérivée!$B$13</definedName>
    <definedName name="xCourant" localSheetId="1">Dérivée!$P1</definedName>
    <definedName name="xMax" localSheetId="1">Dérivée!$C$9</definedName>
    <definedName name="xMin" localSheetId="1">Dérivée!$C$8</definedName>
    <definedName name="xPas" localSheetId="1">(Dérivée!xMax-Dérivée!xMin)/10</definedName>
    <definedName name="xPrec" localSheetId="1">Dérivée!$P1048576</definedName>
    <definedName name="y_0" localSheetId="1">Dérivée!$C$12</definedName>
    <definedName name="y_1" localSheetId="1">Dérivée!$C$13</definedName>
  </definedNames>
  <calcPr calcId="152511"/>
</workbook>
</file>

<file path=xl/calcChain.xml><?xml version="1.0" encoding="utf-8"?>
<calcChain xmlns="http://schemas.openxmlformats.org/spreadsheetml/2006/main">
  <c r="D8" i="43588" l="1"/>
  <c r="E8" i="43588"/>
  <c r="D7" i="43588"/>
  <c r="E7" i="43588" s="1"/>
  <c r="D6" i="43588"/>
  <c r="E6" i="43588"/>
  <c r="D5" i="43588"/>
  <c r="E5" i="43588" s="1"/>
  <c r="D4" i="43588"/>
  <c r="E4" i="43588"/>
  <c r="D10" i="16"/>
  <c r="D7" i="16"/>
  <c r="D4" i="16"/>
  <c r="D2" i="16"/>
  <c r="D13" i="16"/>
  <c r="D16" i="16"/>
  <c r="B12" i="3"/>
  <c r="C12" i="3" s="1"/>
  <c r="B13" i="3"/>
  <c r="A18" i="3"/>
  <c r="C3" i="3"/>
  <c r="C4" i="3"/>
  <c r="C5" i="3"/>
  <c r="Q15" i="3"/>
  <c r="P15" i="3"/>
  <c r="C13" i="3"/>
  <c r="O4" i="3" s="1"/>
  <c r="Q17" i="3"/>
  <c r="P17" i="3"/>
  <c r="Q16" i="3"/>
  <c r="P16" i="3"/>
  <c r="M20" i="3"/>
  <c r="M19" i="3"/>
  <c r="O2" i="3"/>
  <c r="O13" i="3"/>
  <c r="P3" i="3"/>
  <c r="P4" i="3" s="1"/>
  <c r="P13" i="3"/>
  <c r="Q13" i="3" s="1"/>
  <c r="N22" i="3"/>
  <c r="O10" i="3" l="1"/>
  <c r="O9" i="3"/>
  <c r="O6" i="3"/>
  <c r="N15" i="3"/>
  <c r="Q4" i="3"/>
  <c r="P5" i="3"/>
  <c r="O5" i="3"/>
  <c r="Q3" i="3"/>
  <c r="O11" i="3"/>
  <c r="O7" i="3"/>
  <c r="O3" i="3"/>
  <c r="O12" i="3"/>
  <c r="O8" i="3"/>
  <c r="N19" i="3" l="1"/>
  <c r="N18" i="3"/>
  <c r="F20" i="3"/>
  <c r="P6" i="3"/>
  <c r="Q5" i="3"/>
  <c r="H20" i="3" l="1"/>
  <c r="N20" i="3"/>
  <c r="P7" i="3"/>
  <c r="Q6" i="3"/>
  <c r="P8" i="3" l="1"/>
  <c r="Q7" i="3"/>
  <c r="Q8" i="3" l="1"/>
  <c r="P9" i="3"/>
  <c r="P10" i="3" l="1"/>
  <c r="Q9" i="3"/>
  <c r="P11" i="3" l="1"/>
  <c r="Q10" i="3"/>
  <c r="P12" i="3" l="1"/>
  <c r="Q12" i="3" s="1"/>
  <c r="Q11" i="3"/>
</calcChain>
</file>

<file path=xl/comments1.xml><?xml version="1.0" encoding="utf-8"?>
<comments xmlns="http://schemas.openxmlformats.org/spreadsheetml/2006/main">
  <authors>
    <author>Claude</author>
  </authors>
  <commentList>
    <comment ref="A12" authorId="0" shapeId="0">
      <text>
        <r>
          <rPr>
            <b/>
            <sz val="7"/>
            <color indexed="81"/>
            <rFont val="Tahoma"/>
            <family val="2"/>
          </rPr>
          <t xml:space="preserve">Point d'étude
</t>
        </r>
        <r>
          <rPr>
            <sz val="7"/>
            <color indexed="81"/>
            <rFont val="Tahoma"/>
            <family val="2"/>
          </rPr>
          <t>Point en lequel on veut étudier la dérivée</t>
        </r>
      </text>
    </comment>
    <comment ref="A13" authorId="0" shapeId="0">
      <text>
        <r>
          <rPr>
            <b/>
            <sz val="7"/>
            <color indexed="81"/>
            <rFont val="Tahoma"/>
            <family val="2"/>
          </rPr>
          <t>Point mobile</t>
        </r>
        <r>
          <rPr>
            <sz val="7"/>
            <color indexed="81"/>
            <rFont val="Tahoma"/>
            <family val="2"/>
          </rPr>
          <t xml:space="preserve">
Point que l'on fait tendre vers le point d'étude P0 pour calculer la limite du rapport :
 </t>
        </r>
        <r>
          <rPr>
            <u/>
            <sz val="7"/>
            <color indexed="81"/>
            <rFont val="Tahoma"/>
            <family val="2"/>
          </rPr>
          <t>f(x1)-f(x0)</t>
        </r>
        <r>
          <rPr>
            <sz val="7"/>
            <color indexed="81"/>
            <rFont val="Tahoma"/>
            <family val="2"/>
          </rPr>
          <t xml:space="preserve">
   x1 - x0</t>
        </r>
      </text>
    </comment>
  </commentList>
</comments>
</file>

<file path=xl/sharedStrings.xml><?xml version="1.0" encoding="utf-8"?>
<sst xmlns="http://schemas.openxmlformats.org/spreadsheetml/2006/main" count="64" uniqueCount="63">
  <si>
    <t>x</t>
  </si>
  <si>
    <t>f(x)</t>
  </si>
  <si>
    <t>X</t>
  </si>
  <si>
    <t>f(X)</t>
  </si>
  <si>
    <r>
      <t>P</t>
    </r>
    <r>
      <rPr>
        <vertAlign val="subscript"/>
        <sz val="10"/>
        <rFont val="Arial"/>
        <family val="2"/>
      </rPr>
      <t>0</t>
    </r>
  </si>
  <si>
    <r>
      <t>P</t>
    </r>
    <r>
      <rPr>
        <vertAlign val="subscript"/>
        <sz val="10"/>
        <rFont val="Arial"/>
        <family val="2"/>
      </rPr>
      <t>1</t>
    </r>
  </si>
  <si>
    <r>
      <t>a = (Y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-Y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 / (X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-X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</t>
    </r>
  </si>
  <si>
    <r>
      <t>b = Y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-a*X</t>
    </r>
    <r>
      <rPr>
        <vertAlign val="subscript"/>
        <sz val="10"/>
        <rFont val="Arial"/>
        <family val="2"/>
      </rPr>
      <t>0</t>
    </r>
  </si>
  <si>
    <r>
      <t>Dans ce cas, la droite (P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,P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 tend vers la tangente à la courbe en P</t>
    </r>
    <r>
      <rPr>
        <vertAlign val="subscript"/>
        <sz val="10"/>
        <rFont val="Arial"/>
        <family val="2"/>
      </rPr>
      <t>0</t>
    </r>
  </si>
  <si>
    <t>Le minimum de la courbe f correspond à une tangente horizontale (dérivée nulle)</t>
  </si>
  <si>
    <r>
      <t xml:space="preserve">La dérivée est la limite de la pente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quand 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se rapproche de P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</t>
    </r>
  </si>
  <si>
    <t>Bornes</t>
  </si>
  <si>
    <t>Coefficients</t>
  </si>
  <si>
    <t>xMin</t>
  </si>
  <si>
    <t>xmax</t>
  </si>
  <si>
    <t>Dérivée</t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</si>
  <si>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</si>
  <si>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</si>
  <si>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</si>
  <si>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Diaporama</t>
  </si>
  <si>
    <t>Feuille Dérivée</t>
  </si>
  <si>
    <t>au sein du classeur</t>
  </si>
  <si>
    <t>vers un fichier externe</t>
  </si>
  <si>
    <t>Choix A</t>
  </si>
  <si>
    <t>Choix B</t>
  </si>
  <si>
    <t>Choix C</t>
  </si>
  <si>
    <t>Choix D</t>
  </si>
  <si>
    <t>Choix E</t>
  </si>
  <si>
    <t>Feuille Controles</t>
  </si>
  <si>
    <t>Liens hypertextes (Ctrl-K)</t>
  </si>
  <si>
    <t>Usage de : Format / Mise en forme conditionnelle</t>
  </si>
  <si>
    <t>avec :  La formule est  =Non(clVisibilite)</t>
  </si>
  <si>
    <t>Compteur</t>
  </si>
  <si>
    <t>Défilement</t>
  </si>
  <si>
    <t>Liste déroulante</t>
  </si>
  <si>
    <t>Liste</t>
  </si>
  <si>
    <t>SOMMAIRE</t>
  </si>
  <si>
    <t>Dérivée de fonction</t>
  </si>
  <si>
    <r>
      <t>Fonction parabolique f(x) =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.x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.x + a</t>
    </r>
    <r>
      <rPr>
        <vertAlign val="subscript"/>
        <sz val="10"/>
        <rFont val="Arial"/>
        <family val="2"/>
      </rPr>
      <t>0</t>
    </r>
  </si>
  <si>
    <r>
      <t>a = pente du segment P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P</t>
    </r>
    <r>
      <rPr>
        <vertAlign val="subscript"/>
        <sz val="10"/>
        <rFont val="Arial"/>
        <family val="2"/>
      </rPr>
      <t>1</t>
    </r>
  </si>
  <si>
    <t>b = ordonnée à l'origine (intersection droite/axe vertical x=0)</t>
  </si>
  <si>
    <t>d'où l'équation :</t>
  </si>
  <si>
    <t>Y =</t>
  </si>
  <si>
    <t xml:space="preserve">* x </t>
  </si>
  <si>
    <t>Formes de la fonction parabolique</t>
  </si>
  <si>
    <t>Forme</t>
  </si>
  <si>
    <t>a2</t>
  </si>
  <si>
    <t>a1</t>
  </si>
  <si>
    <t>a0</t>
  </si>
  <si>
    <t>Très resserrée</t>
  </si>
  <si>
    <t>Resserrée</t>
  </si>
  <si>
    <t>Standard</t>
  </si>
  <si>
    <t>Evasée</t>
  </si>
  <si>
    <t>Très évasée</t>
  </si>
  <si>
    <r>
      <t>Taux d'accroissement (a) entre P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et P</t>
    </r>
    <r>
      <rPr>
        <b/>
        <vertAlign val="subscript"/>
        <sz val="10"/>
        <rFont val="Arial"/>
        <family val="2"/>
      </rPr>
      <t>1</t>
    </r>
  </si>
  <si>
    <r>
      <t>P</t>
    </r>
    <r>
      <rPr>
        <i/>
        <vertAlign val="subscript"/>
        <sz val="8"/>
        <rFont val="Arial"/>
        <family val="2"/>
      </rPr>
      <t>min</t>
    </r>
  </si>
  <si>
    <r>
      <t>P</t>
    </r>
    <r>
      <rPr>
        <i/>
        <vertAlign val="subscript"/>
        <sz val="8"/>
        <rFont val="Arial"/>
        <family val="2"/>
      </rPr>
      <t>max</t>
    </r>
  </si>
  <si>
    <r>
      <t>f'(X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</t>
    </r>
  </si>
  <si>
    <t>P0</t>
  </si>
  <si>
    <t>P2</t>
  </si>
  <si>
    <t>P1</t>
  </si>
  <si>
    <t>Classeur EquaDiff</t>
  </si>
  <si>
    <t>Classeur Carte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</si>
</sst>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\ 0.00;\-\ 0.00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i/>
      <sz val="8"/>
      <name val="Arial"/>
      <family val="2"/>
    </font>
    <font>
      <b/>
      <sz val="7"/>
      <color indexed="81"/>
      <name val="Tahoma"/>
      <family val="2"/>
    </font>
    <font>
      <sz val="10"/>
      <color indexed="9"/>
      <name val="Arial"/>
      <family val="2"/>
    </font>
    <font>
      <sz val="10"/>
      <name val="Arial"/>
      <family val="2"/>
    </font>
    <font>
      <i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10"/>
      <color indexed="1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sz val="10"/>
      <color indexed="16"/>
      <name val="Arial"/>
      <family val="2"/>
    </font>
    <font>
      <sz val="10"/>
      <color indexed="10"/>
      <name val="Arial"/>
      <family val="2"/>
    </font>
    <font>
      <sz val="10"/>
      <color indexed="61"/>
      <name val="Arial"/>
      <family val="2"/>
    </font>
    <font>
      <b/>
      <sz val="10"/>
      <color indexed="61"/>
      <name val="Arial"/>
      <family val="2"/>
    </font>
    <font>
      <sz val="10"/>
      <color indexed="52"/>
      <name val="Arial"/>
      <family val="2"/>
    </font>
    <font>
      <b/>
      <sz val="10"/>
      <color indexed="52"/>
      <name val="Arial"/>
      <family val="2"/>
    </font>
    <font>
      <sz val="8"/>
      <name val="Arial"/>
      <family val="2"/>
    </font>
    <font>
      <i/>
      <u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i/>
      <vertAlign val="subscript"/>
      <sz val="8"/>
      <name val="Arial"/>
      <family val="2"/>
    </font>
    <font>
      <sz val="7"/>
      <color indexed="81"/>
      <name val="Tahoma"/>
      <family val="2"/>
    </font>
    <font>
      <u/>
      <sz val="7"/>
      <color indexed="81"/>
      <name val="Tahoma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1" applyAlignment="1" applyProtection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3" borderId="6" xfId="0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5" fillId="0" borderId="0" xfId="1" applyFont="1" applyAlignment="1" applyProtection="1"/>
    <xf numFmtId="0" fontId="0" fillId="2" borderId="7" xfId="0" applyFill="1" applyBorder="1"/>
    <xf numFmtId="0" fontId="0" fillId="4" borderId="8" xfId="0" applyFill="1" applyBorder="1"/>
    <xf numFmtId="0" fontId="1" fillId="4" borderId="9" xfId="1" applyFill="1" applyBorder="1" applyAlignment="1" applyProtection="1">
      <alignment horizontal="center"/>
    </xf>
    <xf numFmtId="0" fontId="0" fillId="4" borderId="10" xfId="0" applyFill="1" applyBorder="1"/>
    <xf numFmtId="0" fontId="0" fillId="4" borderId="7" xfId="0" applyFill="1" applyBorder="1"/>
    <xf numFmtId="0" fontId="1" fillId="4" borderId="11" xfId="1" applyFill="1" applyBorder="1" applyAlignment="1" applyProtection="1">
      <alignment horizontal="center"/>
    </xf>
    <xf numFmtId="2" fontId="0" fillId="2" borderId="12" xfId="0" applyNumberFormat="1" applyFill="1" applyBorder="1" applyProtection="1">
      <protection hidden="1"/>
    </xf>
    <xf numFmtId="2" fontId="0" fillId="5" borderId="13" xfId="0" applyNumberFormat="1" applyFill="1" applyBorder="1" applyProtection="1">
      <protection hidden="1"/>
    </xf>
    <xf numFmtId="2" fontId="0" fillId="5" borderId="14" xfId="0" applyNumberFormat="1" applyFill="1" applyBorder="1" applyProtection="1">
      <protection hidden="1"/>
    </xf>
    <xf numFmtId="2" fontId="0" fillId="2" borderId="15" xfId="0" applyNumberFormat="1" applyFill="1" applyBorder="1" applyProtection="1">
      <protection hidden="1"/>
    </xf>
    <xf numFmtId="2" fontId="0" fillId="5" borderId="16" xfId="0" applyNumberFormat="1" applyFill="1" applyBorder="1" applyProtection="1">
      <protection hidden="1"/>
    </xf>
    <xf numFmtId="2" fontId="0" fillId="5" borderId="17" xfId="0" applyNumberFormat="1" applyFill="1" applyBorder="1" applyAlignment="1" applyProtection="1">
      <alignment horizontal="center"/>
      <protection hidden="1"/>
    </xf>
    <xf numFmtId="2" fontId="0" fillId="5" borderId="11" xfId="0" applyNumberFormat="1" applyFill="1" applyBorder="1" applyAlignment="1" applyProtection="1">
      <alignment horizontal="center"/>
      <protection hidden="1"/>
    </xf>
    <xf numFmtId="0" fontId="0" fillId="5" borderId="18" xfId="0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2" fontId="0" fillId="2" borderId="5" xfId="0" applyNumberForma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protection locked="0" hidden="1"/>
    </xf>
    <xf numFmtId="0" fontId="0" fillId="0" borderId="0" xfId="0" applyProtection="1">
      <protection hidden="1"/>
    </xf>
    <xf numFmtId="0" fontId="0" fillId="6" borderId="19" xfId="0" applyFill="1" applyBorder="1" applyAlignment="1" applyProtection="1">
      <alignment horizontal="centerContinuous"/>
      <protection hidden="1"/>
    </xf>
    <xf numFmtId="0" fontId="0" fillId="6" borderId="18" xfId="0" applyFill="1" applyBorder="1" applyAlignment="1" applyProtection="1">
      <alignment horizontal="centerContinuous"/>
      <protection hidden="1"/>
    </xf>
    <xf numFmtId="0" fontId="0" fillId="0" borderId="0" xfId="0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0" fillId="6" borderId="19" xfId="0" applyFill="1" applyBorder="1" applyAlignment="1" applyProtection="1">
      <alignment horizontal="center"/>
      <protection hidden="1"/>
    </xf>
    <xf numFmtId="0" fontId="0" fillId="6" borderId="18" xfId="0" applyFill="1" applyBorder="1" applyAlignment="1" applyProtection="1">
      <alignment horizontal="center"/>
      <protection hidden="1"/>
    </xf>
    <xf numFmtId="0" fontId="0" fillId="4" borderId="20" xfId="0" applyFill="1" applyBorder="1" applyAlignment="1" applyProtection="1">
      <alignment horizontal="center"/>
      <protection hidden="1"/>
    </xf>
    <xf numFmtId="2" fontId="0" fillId="2" borderId="9" xfId="0" applyNumberFormat="1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2" fontId="0" fillId="2" borderId="21" xfId="0" applyNumberFormat="1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2" fontId="0" fillId="2" borderId="11" xfId="0" applyNumberFormat="1" applyFill="1" applyBorder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7" borderId="17" xfId="0" applyFill="1" applyBorder="1" applyAlignment="1" applyProtection="1">
      <alignment horizontal="center"/>
      <protection locked="0" hidden="1"/>
    </xf>
    <xf numFmtId="0" fontId="0" fillId="7" borderId="11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2" fontId="0" fillId="2" borderId="22" xfId="0" applyNumberFormat="1" applyFill="1" applyBorder="1" applyAlignment="1" applyProtection="1">
      <alignment horizontal="center"/>
      <protection hidden="1"/>
    </xf>
    <xf numFmtId="0" fontId="24" fillId="0" borderId="0" xfId="0" applyFont="1" applyAlignment="1" applyProtection="1">
      <protection locked="0" hidden="1"/>
    </xf>
    <xf numFmtId="0" fontId="24" fillId="0" borderId="0" xfId="0" applyFont="1" applyProtection="1">
      <protection locked="0" hidden="1"/>
    </xf>
    <xf numFmtId="0" fontId="5" fillId="0" borderId="0" xfId="0" applyFont="1" applyProtection="1">
      <protection hidden="1"/>
    </xf>
    <xf numFmtId="0" fontId="0" fillId="6" borderId="23" xfId="0" applyFill="1" applyBorder="1" applyAlignment="1" applyProtection="1">
      <alignment horizontal="centerContinuous"/>
      <protection hidden="1"/>
    </xf>
    <xf numFmtId="0" fontId="0" fillId="6" borderId="24" xfId="0" applyFill="1" applyBorder="1" applyAlignment="1" applyProtection="1">
      <alignment horizontal="centerContinuous"/>
      <protection hidden="1"/>
    </xf>
    <xf numFmtId="0" fontId="0" fillId="6" borderId="25" xfId="0" applyFill="1" applyBorder="1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right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7" fillId="5" borderId="17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quotePrefix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left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5" borderId="11" xfId="0" applyFont="1" applyFill="1" applyBorder="1" applyAlignment="1" applyProtection="1">
      <alignment horizontal="center"/>
      <protection hidden="1"/>
    </xf>
    <xf numFmtId="0" fontId="0" fillId="6" borderId="19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5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5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vertical="center"/>
    </xf>
    <xf numFmtId="0" fontId="5" fillId="0" borderId="0" xfId="0" applyFont="1" applyFill="1" applyProtection="1">
      <protection hidden="1"/>
    </xf>
    <xf numFmtId="2" fontId="0" fillId="2" borderId="28" xfId="0" applyNumberFormat="1" applyFill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2" borderId="8" xfId="0" applyFill="1" applyBorder="1"/>
    <xf numFmtId="0" fontId="1" fillId="2" borderId="9" xfId="1" applyFill="1" applyBorder="1" applyAlignment="1" applyProtection="1">
      <alignment horizontal="center"/>
    </xf>
    <xf numFmtId="0" fontId="1" fillId="2" borderId="11" xfId="1" applyFill="1" applyBorder="1" applyAlignment="1" applyProtection="1">
      <alignment horizontal="center"/>
    </xf>
    <xf numFmtId="0" fontId="1" fillId="4" borderId="17" xfId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4286820199854"/>
          <c:y val="0.1077588474854515"/>
          <c:w val="0.8431395612842516"/>
          <c:h val="0.788794763593504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Dérivée!$P$3:$P$13</c:f>
              <c:numCache>
                <c:formatCode>0.00</c:formatCode>
                <c:ptCount val="1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</c:numCache>
            </c:numRef>
          </c:xVal>
          <c:yVal>
            <c:numRef>
              <c:f>Dérivée!$Q$3:$Q$13</c:f>
              <c:numCache>
                <c:formatCode>0.00</c:formatCode>
                <c:ptCount val="11"/>
                <c:pt idx="0">
                  <c:v>2</c:v>
                </c:pt>
                <c:pt idx="1">
                  <c:v>1.5625</c:v>
                </c:pt>
                <c:pt idx="2">
                  <c:v>1.25</c:v>
                </c:pt>
                <c:pt idx="3">
                  <c:v>1.0625</c:v>
                </c:pt>
                <c:pt idx="4">
                  <c:v>1</c:v>
                </c:pt>
                <c:pt idx="5">
                  <c:v>1.0625</c:v>
                </c:pt>
                <c:pt idx="6">
                  <c:v>1.25</c:v>
                </c:pt>
                <c:pt idx="7">
                  <c:v>1.5625</c:v>
                </c:pt>
                <c:pt idx="8">
                  <c:v>2</c:v>
                </c:pt>
                <c:pt idx="9">
                  <c:v>2.5625</c:v>
                </c:pt>
                <c:pt idx="10">
                  <c:v>3.25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132985930991571E-2"/>
                  <c:y val="-7.0075784976540545E-2"/>
                </c:manualLayout>
              </c:layout>
              <c:tx>
                <c:strRef>
                  <c:f>Dérivée!$A$12</c:f>
                  <c:strCache>
                    <c:ptCount val="1"/>
                    <c:pt idx="0">
                      <c:v>P0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{E545240B-115F-42E4-9BAE-4B43C2B39B0F}</c15:txfldGUID>
                      <c15:f>Dérivée!$A$12</c15:f>
                      <c15:dlblFieldTableCache>
                        <c:ptCount val="1"/>
                        <c:pt idx="0">
                          <c:v>P0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8.4959797284392402E-2"/>
                  <c:y val="-2.19931141802992E-2"/>
                </c:manualLayout>
              </c:layout>
              <c:tx>
                <c:strRef>
                  <c:f>Dérivée!$A$13</c:f>
                  <c:strCache>
                    <c:ptCount val="1"/>
                    <c:pt idx="0">
                      <c:v>P1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{5CFB4A69-AC90-4600-AA1D-04796CDA3C9D}</c15:txfldGUID>
                      <c15:f>Dérivée!$A$13</c15:f>
                      <c15:dlblFieldTableCache>
                        <c:ptCount val="1"/>
                        <c:pt idx="0">
                          <c:v>P1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Dérivée!$B$12:$B$13</c:f>
              <c:numCache>
                <c:formatCode>0.00</c:formatCode>
                <c:ptCount val="2"/>
                <c:pt idx="0">
                  <c:v>1.25</c:v>
                </c:pt>
                <c:pt idx="1">
                  <c:v>2.1500010000000001</c:v>
                </c:pt>
              </c:numCache>
            </c:numRef>
          </c:xVal>
          <c:yVal>
            <c:numRef>
              <c:f>Dérivée!$C$12:$C$13</c:f>
              <c:numCache>
                <c:formatCode>0.00</c:formatCode>
                <c:ptCount val="2"/>
                <c:pt idx="0">
                  <c:v>1.0625</c:v>
                </c:pt>
                <c:pt idx="1">
                  <c:v>2.3225023000010001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Dérivée!$M$19:$M$20</c:f>
            </c:numRef>
          </c:xVal>
          <c:yVal>
            <c:numRef>
              <c:f>Dérivée!$N$19:$N$20</c:f>
            </c:numRef>
          </c:yVal>
          <c:smooth val="1"/>
        </c:ser>
        <c:ser>
          <c:idx val="3"/>
          <c:order val="3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 w="6350">
                <a:noFill/>
              </a:ln>
            </c:spPr>
          </c:marker>
          <c:xVal>
            <c:numRef>
              <c:f>Dérivée!$P$15:$P$16</c:f>
            </c:numRef>
          </c:xVal>
          <c:yVal>
            <c:numRef>
              <c:f>Dérivée!$Q$15:$Q$16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 w="6350">
                <a:noFill/>
              </a:ln>
            </c:spPr>
          </c:marker>
          <c:xVal>
            <c:numRef>
              <c:f>Dérivée!$P$16:$P$17</c:f>
            </c:numRef>
          </c:xVal>
          <c:yVal>
            <c:numRef>
              <c:f>Dérivée!$Q$16:$Q$17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437352"/>
        <c:axId val="529437744"/>
      </c:scatterChart>
      <c:valAx>
        <c:axId val="529437352"/>
        <c:scaling>
          <c:orientation val="minMax"/>
          <c:max val="2.5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9437744"/>
        <c:crosses val="autoZero"/>
        <c:crossBetween val="midCat"/>
      </c:valAx>
      <c:valAx>
        <c:axId val="52943774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9437352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CC99" mc:Ignorable="a14" a14:legacySpreadsheetColorIndex="47"/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0" verticalDpi="0"/>
  </c:printSettings>
  <c:userShapes r:id="rId2"/>
</c:chartSpace>
</file>

<file path=xl/ctrlProps/ctrlProp1.xml><?xml version="1.0" encoding="utf-8"?>
<formControlPr xmlns="http://schemas.microsoft.com/office/spreadsheetml/2009/9/main" objectType="Scroll" dx="19" fmlaLink="clDefilementP1" horiz="1" max="200" page="10" val="90"/>
</file>

<file path=xl/ctrlProps/ctrlProp2.xml><?xml version="1.0" encoding="utf-8"?>
<formControlPr xmlns="http://schemas.microsoft.com/office/spreadsheetml/2009/9/main" objectType="Scroll" dx="15" fmlaLink="clDefilementP0" horiz="1" max="100" page="10" val="50"/>
</file>

<file path=xl/ctrlProps/ctrlProp3.xml><?xml version="1.0" encoding="utf-8"?>
<formControlPr xmlns="http://schemas.microsoft.com/office/spreadsheetml/2009/9/main" objectType="Scroll" dx="19" fmlaLink="clDefilementForme" max="5" min="1" page="0" val="3"/>
</file>

<file path=xl/ctrlProps/ctrlProp4.xml><?xml version="1.0" encoding="utf-8"?>
<formControlPr xmlns="http://schemas.microsoft.com/office/spreadsheetml/2009/9/main" objectType="Drop" dropLines="5" dropStyle="combo" dx="22" fmlaLink="clDefilementForme" fmlaRange="tableFormes" noThreeD="1" sel="3" val="0"/>
</file>

<file path=xl/ctrlProps/ctrlProp5.xml><?xml version="1.0" encoding="utf-8"?>
<formControlPr xmlns="http://schemas.microsoft.com/office/spreadsheetml/2009/9/main" objectType="CheckBox" fmlaLink="clCaseP1enP0" lockText="1" noThreeD="1"/>
</file>

<file path=xl/ctrlProps/ctrlProp6.xml><?xml version="1.0" encoding="utf-8"?>
<formControlPr xmlns="http://schemas.microsoft.com/office/spreadsheetml/2009/9/main" objectType="CheckBox" fmlaLink="clTracerTriangle" lockText="1" noThreeD="1"/>
</file>

<file path=xl/ctrlProps/ctrlProp7.xml><?xml version="1.0" encoding="utf-8"?>
<formControlPr xmlns="http://schemas.microsoft.com/office/spreadsheetml/2009/9/main" objectType="CheckBox" fmlaLink="clCoche" lockText="1" noThreeD="1"/>
</file>

<file path=xl/ctrlProps/ctrlProp8.xml><?xml version="1.0" encoding="utf-8"?>
<formControlPr xmlns="http://schemas.microsoft.com/office/spreadsheetml/2009/9/main" objectType="Radio" firstButton="1" fmlaLink="clOptions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Scroll" dx="15" fmlaLink="clDefilements" max="100" noThreeD="1" page="10" val="0"/>
</file>

<file path=xl/ctrlProps/ctrlProp12.xml><?xml version="1.0" encoding="utf-8"?>
<formControlPr xmlns="http://schemas.microsoft.com/office/spreadsheetml/2009/9/main" objectType="Scroll" dx="15" fmlaLink="clDefilements" horiz="1" max="100" page="10" val="0"/>
</file>

<file path=xl/ctrlProps/ctrlProp13.xml><?xml version="1.0" encoding="utf-8"?>
<formControlPr xmlns="http://schemas.microsoft.com/office/spreadsheetml/2009/9/main" objectType="Spin" dx="15" fmlaLink="clCompteur" max="20" page="10" val="0"/>
</file>

<file path=xl/ctrlProps/ctrlProp14.xml><?xml version="1.0" encoding="utf-8"?>
<formControlPr xmlns="http://schemas.microsoft.com/office/spreadsheetml/2009/9/main" objectType="Drop" dropStyle="combo" dx="22" fmlaLink="clListeDeroulante" fmlaRange="ListeChoix" noThreeD="1" sel="1" val="0"/>
</file>

<file path=xl/ctrlProps/ctrlProp15.xml><?xml version="1.0" encoding="utf-8"?>
<formControlPr xmlns="http://schemas.microsoft.com/office/spreadsheetml/2009/9/main" objectType="List" dx="22" fmlaLink="clListe" fmlaRange="ListeChoix" noThreeD="1" sel="2" val="0"/>
</file>

<file path=xl/ctrlProps/ctrlProp16.xml><?xml version="1.0" encoding="utf-8"?>
<formControlPr xmlns="http://schemas.microsoft.com/office/spreadsheetml/2009/9/main" objectType="CheckBox" checked="Checked" fmlaLink="clVisibilite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8</xdr:row>
      <xdr:rowOff>38100</xdr:rowOff>
    </xdr:from>
    <xdr:to>
      <xdr:col>2</xdr:col>
      <xdr:colOff>666750</xdr:colOff>
      <xdr:row>11</xdr:row>
      <xdr:rowOff>28575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 flipH="1" flipV="1">
          <a:off x="847725" y="1266825"/>
          <a:ext cx="1428750" cy="476250"/>
        </a:xfrm>
        <a:prstGeom prst="wedgeRoundRectCallout">
          <a:avLst>
            <a:gd name="adj1" fmla="val -34593"/>
            <a:gd name="adj2" fmla="val 8917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Pour revenir :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ALT - flèche gauche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14</xdr:col>
      <xdr:colOff>0</xdr:colOff>
      <xdr:row>13</xdr:row>
      <xdr:rowOff>0</xdr:rowOff>
    </xdr:to>
    <xdr:graphicFrame macro="">
      <xdr:nvGraphicFramePr>
        <xdr:cNvPr id="1024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9525</xdr:rowOff>
        </xdr:from>
        <xdr:to>
          <xdr:col>2</xdr:col>
          <xdr:colOff>371475</xdr:colOff>
          <xdr:row>13</xdr:row>
          <xdr:rowOff>123825</xdr:rowOff>
        </xdr:to>
        <xdr:sp macro="" textlink="">
          <xdr:nvSpPr>
            <xdr:cNvPr id="10242" name="DéfilementP1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9525</xdr:rowOff>
        </xdr:from>
        <xdr:to>
          <xdr:col>13</xdr:col>
          <xdr:colOff>342900</xdr:colOff>
          <xdr:row>13</xdr:row>
          <xdr:rowOff>123825</xdr:rowOff>
        </xdr:to>
        <xdr:sp macro="" textlink="">
          <xdr:nvSpPr>
            <xdr:cNvPr id="10245" name="DéfilementP0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0</xdr:rowOff>
        </xdr:from>
        <xdr:to>
          <xdr:col>3</xdr:col>
          <xdr:colOff>142875</xdr:colOff>
          <xdr:row>4</xdr:row>
          <xdr:rowOff>200025</xdr:rowOff>
        </xdr:to>
        <xdr:sp macro="" textlink="">
          <xdr:nvSpPr>
            <xdr:cNvPr id="10246" name="DéfilementForme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0</xdr:row>
          <xdr:rowOff>19050</xdr:rowOff>
        </xdr:from>
        <xdr:to>
          <xdr:col>14</xdr:col>
          <xdr:colOff>9525</xdr:colOff>
          <xdr:row>0</xdr:row>
          <xdr:rowOff>209550</xdr:rowOff>
        </xdr:to>
        <xdr:sp macro="" textlink="">
          <xdr:nvSpPr>
            <xdr:cNvPr id="10247" name="ListeDeroulanteFormes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4</xdr:col>
          <xdr:colOff>200025</xdr:colOff>
          <xdr:row>14</xdr:row>
          <xdr:rowOff>0</xdr:rowOff>
        </xdr:to>
        <xdr:sp macro="" textlink="">
          <xdr:nvSpPr>
            <xdr:cNvPr id="10248" name="CaseP1enP0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P1= P0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180975</xdr:rowOff>
        </xdr:from>
        <xdr:to>
          <xdr:col>16</xdr:col>
          <xdr:colOff>400050</xdr:colOff>
          <xdr:row>14</xdr:row>
          <xdr:rowOff>9525</xdr:rowOff>
        </xdr:to>
        <xdr:sp macro="" textlink="">
          <xdr:nvSpPr>
            <xdr:cNvPr id="10249" name="CaseTracerTriangle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Tracé du triangle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0.94618</cdr:x>
      <cdr:y>0.59092</cdr:y>
    </cdr:from>
    <cdr:to>
      <cdr:x>0.9853</cdr:x>
      <cdr:y>0.66821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597" y="1314625"/>
          <a:ext cx="133417" cy="171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cdr:txBody>
    </cdr:sp>
  </cdr:relSizeAnchor>
  <cdr:relSizeAnchor xmlns:cdr="http://schemas.openxmlformats.org/drawingml/2006/chartDrawing">
    <cdr:from>
      <cdr:x>0.07861</cdr:x>
      <cdr:y>0.02146</cdr:y>
    </cdr:from>
    <cdr:to>
      <cdr:x>0.11773</cdr:x>
      <cdr:y>0.09874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228" y="50800"/>
          <a:ext cx="133416" cy="171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Y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142875</xdr:rowOff>
        </xdr:from>
        <xdr:to>
          <xdr:col>1</xdr:col>
          <xdr:colOff>866775</xdr:colOff>
          <xdr:row>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à cocher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142875</xdr:rowOff>
        </xdr:from>
        <xdr:to>
          <xdr:col>1</xdr:col>
          <xdr:colOff>657225</xdr:colOff>
          <xdr:row>4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133350</xdr:rowOff>
        </xdr:from>
        <xdr:to>
          <xdr:col>1</xdr:col>
          <xdr:colOff>628650</xdr:colOff>
          <xdr:row>5</xdr:row>
          <xdr:rowOff>19050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2</xdr:row>
          <xdr:rowOff>104775</xdr:rowOff>
        </xdr:from>
        <xdr:to>
          <xdr:col>1</xdr:col>
          <xdr:colOff>904875</xdr:colOff>
          <xdr:row>5</xdr:row>
          <xdr:rowOff>38100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Zone de groupe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</xdr:row>
          <xdr:rowOff>19050</xdr:rowOff>
        </xdr:from>
        <xdr:to>
          <xdr:col>0</xdr:col>
          <xdr:colOff>257175</xdr:colOff>
          <xdr:row>10</xdr:row>
          <xdr:rowOff>0</xdr:rowOff>
        </xdr:to>
        <xdr:sp macro="" textlink="">
          <xdr:nvSpPr>
            <xdr:cNvPr id="3078" name="Scroll Bar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9</xdr:row>
          <xdr:rowOff>0</xdr:rowOff>
        </xdr:from>
        <xdr:to>
          <xdr:col>1</xdr:col>
          <xdr:colOff>923925</xdr:colOff>
          <xdr:row>10</xdr:row>
          <xdr:rowOff>0</xdr:rowOff>
        </xdr:to>
        <xdr:sp macro="" textlink="">
          <xdr:nvSpPr>
            <xdr:cNvPr id="3079" name="Scroll Bar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5</xdr:row>
          <xdr:rowOff>114300</xdr:rowOff>
        </xdr:from>
        <xdr:to>
          <xdr:col>1</xdr:col>
          <xdr:colOff>904875</xdr:colOff>
          <xdr:row>7</xdr:row>
          <xdr:rowOff>85725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142875</xdr:rowOff>
        </xdr:from>
        <xdr:to>
          <xdr:col>1</xdr:col>
          <xdr:colOff>923925</xdr:colOff>
          <xdr:row>13</xdr:row>
          <xdr:rowOff>19050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923925</xdr:colOff>
          <xdr:row>18</xdr:row>
          <xdr:rowOff>114300</xdr:rowOff>
        </xdr:to>
        <xdr:sp macro="" textlink="">
          <xdr:nvSpPr>
            <xdr:cNvPr id="3082" name="List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11</xdr:row>
          <xdr:rowOff>133350</xdr:rowOff>
        </xdr:from>
        <xdr:to>
          <xdr:col>6</xdr:col>
          <xdr:colOff>85725</xdr:colOff>
          <xdr:row>13</xdr:row>
          <xdr:rowOff>19050</xdr:rowOff>
        </xdr:to>
        <xdr:sp macro="" textlink="">
          <xdr:nvSpPr>
            <xdr:cNvPr id="3083" name="CaseCocherVisibilite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Plage d'entrée visible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arte.xlsm" TargetMode="External"/><Relationship Id="rId2" Type="http://schemas.openxmlformats.org/officeDocument/2006/relationships/hyperlink" Target="EquaDiff.xlsm" TargetMode="External"/><Relationship Id="rId1" Type="http://schemas.openxmlformats.org/officeDocument/2006/relationships/hyperlink" Target="PptExcel.pp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7"/>
  <sheetViews>
    <sheetView showGridLines="0" showRowColHeaders="0" zoomScale="150" workbookViewId="0">
      <selection activeCell="C3" sqref="C3"/>
    </sheetView>
  </sheetViews>
  <sheetFormatPr baseColWidth="10" defaultRowHeight="12.75" x14ac:dyDescent="0.2"/>
  <cols>
    <col min="1" max="1" width="5.140625" customWidth="1"/>
    <col min="2" max="2" width="19" customWidth="1"/>
    <col min="3" max="3" width="16.7109375" customWidth="1"/>
  </cols>
  <sheetData>
    <row r="1" spans="1:3" x14ac:dyDescent="0.2">
      <c r="B1" s="9" t="s">
        <v>29</v>
      </c>
      <c r="C1" s="10"/>
    </row>
    <row r="2" spans="1:3" ht="6" customHeight="1" thickBot="1" x14ac:dyDescent="0.25">
      <c r="A2" s="1"/>
      <c r="B2" s="3"/>
    </row>
    <row r="3" spans="1:3" x14ac:dyDescent="0.2">
      <c r="B3" s="27"/>
      <c r="C3" s="28" t="s">
        <v>19</v>
      </c>
    </row>
    <row r="4" spans="1:3" x14ac:dyDescent="0.2">
      <c r="B4" s="29" t="s">
        <v>22</v>
      </c>
      <c r="C4" s="102" t="s">
        <v>61</v>
      </c>
    </row>
    <row r="5" spans="1:3" ht="13.5" thickBot="1" x14ac:dyDescent="0.25">
      <c r="B5" s="30"/>
      <c r="C5" s="31" t="s">
        <v>62</v>
      </c>
    </row>
    <row r="6" spans="1:3" x14ac:dyDescent="0.2">
      <c r="B6" s="99" t="s">
        <v>21</v>
      </c>
      <c r="C6" s="100" t="s">
        <v>20</v>
      </c>
    </row>
    <row r="7" spans="1:3" ht="13.5" thickBot="1" x14ac:dyDescent="0.25">
      <c r="B7" s="26"/>
      <c r="C7" s="101" t="s">
        <v>28</v>
      </c>
    </row>
  </sheetData>
  <phoneticPr fontId="0" type="noConversion"/>
  <hyperlinks>
    <hyperlink ref="C3" r:id="rId1" location="2"/>
    <hyperlink ref="C7" location="DebutFeuilleControles" display="DebutFeuilleControles"/>
    <hyperlink ref="C4" r:id="rId2" location="Notes!A1"/>
    <hyperlink ref="C5" r:id="rId3" location="DebutFeuilleFrance"/>
    <hyperlink ref="C6" location="Dérivée!A1" display="Dérivée!A1"/>
  </hyperlinks>
  <pageMargins left="0.78740157499999996" right="0.78740157499999996" top="0.984251969" bottom="0.984251969" header="0.4921259845" footer="0.4921259845"/>
  <pageSetup paperSize="9" orientation="portrait" horizontalDpi="0" verticalDpi="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>
    <outlinePr summaryBelow="0"/>
  </sheetPr>
  <dimension ref="A1:Q24"/>
  <sheetViews>
    <sheetView showGridLines="0" showRowColHeaders="0" tabSelected="1" zoomScale="125" workbookViewId="0">
      <selection activeCell="O14" sqref="D2:O14"/>
    </sheetView>
  </sheetViews>
  <sheetFormatPr baseColWidth="10" defaultColWidth="11.5703125" defaultRowHeight="12.75" outlineLevelRow="1" x14ac:dyDescent="0.2"/>
  <cols>
    <col min="1" max="1" width="2.85546875" style="46" customWidth="1"/>
    <col min="2" max="2" width="4.7109375" style="46" customWidth="1"/>
    <col min="3" max="3" width="5.7109375" style="46" customWidth="1"/>
    <col min="4" max="7" width="4.7109375" style="46" customWidth="1"/>
    <col min="8" max="8" width="7.42578125" style="46" customWidth="1"/>
    <col min="9" max="12" width="4.7109375" style="46" customWidth="1"/>
    <col min="13" max="14" width="5.28515625" style="46" customWidth="1"/>
    <col min="15" max="15" width="3.7109375" style="46" customWidth="1"/>
    <col min="16" max="16" width="4.7109375" style="46" customWidth="1"/>
    <col min="17" max="17" width="6.28515625" style="46" customWidth="1"/>
    <col min="18" max="16384" width="11.5703125" style="46"/>
  </cols>
  <sheetData>
    <row r="1" spans="1:17" s="44" customFormat="1" ht="18.399999999999999" customHeight="1" thickBot="1" x14ac:dyDescent="0.35">
      <c r="A1" s="42" t="s">
        <v>37</v>
      </c>
      <c r="B1" s="43"/>
      <c r="C1" s="43"/>
      <c r="D1" s="43"/>
      <c r="E1" s="44" t="s">
        <v>38</v>
      </c>
      <c r="N1" s="45">
        <v>3</v>
      </c>
      <c r="P1" s="95" t="s">
        <v>36</v>
      </c>
      <c r="Q1" s="94"/>
    </row>
    <row r="2" spans="1:17" ht="13.5" thickBot="1" x14ac:dyDescent="0.25">
      <c r="B2" s="47" t="s">
        <v>12</v>
      </c>
      <c r="C2" s="48"/>
      <c r="D2" s="49">
        <v>3</v>
      </c>
      <c r="O2" s="50">
        <f t="shared" ref="O2:O13" si="0">y_1</f>
        <v>2.3225023000010001</v>
      </c>
      <c r="P2" s="51" t="s">
        <v>0</v>
      </c>
      <c r="Q2" s="52" t="s">
        <v>1</v>
      </c>
    </row>
    <row r="3" spans="1:17" ht="15.75" x14ac:dyDescent="0.3">
      <c r="B3" s="53" t="s">
        <v>16</v>
      </c>
      <c r="C3" s="54">
        <f>INDEX(tableFormes,clDefilementForme,2)</f>
        <v>1</v>
      </c>
      <c r="O3" s="50">
        <f t="shared" si="0"/>
        <v>2.3225023000010001</v>
      </c>
      <c r="P3" s="32">
        <f>xMin</f>
        <v>0</v>
      </c>
      <c r="Q3" s="33">
        <f t="shared" ref="Q3:Q13" si="1">coef_a2*P$3:P$65536^2+coef_a1*P$3:P$65536+coef_a0</f>
        <v>2</v>
      </c>
    </row>
    <row r="4" spans="1:17" ht="15.75" x14ac:dyDescent="0.3">
      <c r="B4" s="55" t="s">
        <v>17</v>
      </c>
      <c r="C4" s="56">
        <f>INDEX(tableFormes,clDefilementForme,3)</f>
        <v>-2</v>
      </c>
      <c r="O4" s="50">
        <f t="shared" si="0"/>
        <v>2.3225023000010001</v>
      </c>
      <c r="P4" s="32">
        <f t="shared" ref="P4:P12" si="2">xPrec+xPas</f>
        <v>0.25</v>
      </c>
      <c r="Q4" s="34">
        <f t="shared" si="1"/>
        <v>1.5625</v>
      </c>
    </row>
    <row r="5" spans="1:17" ht="16.5" thickBot="1" x14ac:dyDescent="0.35">
      <c r="B5" s="57" t="s">
        <v>18</v>
      </c>
      <c r="C5" s="58">
        <f>INDEX(tableFormes,clDefilementForme,4)</f>
        <v>2</v>
      </c>
      <c r="O5" s="50">
        <f t="shared" si="0"/>
        <v>2.3225023000010001</v>
      </c>
      <c r="P5" s="32">
        <f t="shared" si="2"/>
        <v>0.5</v>
      </c>
      <c r="Q5" s="34">
        <f t="shared" si="1"/>
        <v>1.25</v>
      </c>
    </row>
    <row r="6" spans="1:17" ht="13.9" customHeight="1" thickBot="1" x14ac:dyDescent="0.25">
      <c r="A6" s="59"/>
      <c r="O6" s="50">
        <f t="shared" si="0"/>
        <v>2.3225023000010001</v>
      </c>
      <c r="P6" s="32">
        <f t="shared" si="2"/>
        <v>0.75</v>
      </c>
      <c r="Q6" s="34">
        <f t="shared" si="1"/>
        <v>1.0625</v>
      </c>
    </row>
    <row r="7" spans="1:17" ht="13.5" thickBot="1" x14ac:dyDescent="0.25">
      <c r="B7" s="47" t="s">
        <v>11</v>
      </c>
      <c r="C7" s="48"/>
      <c r="O7" s="50">
        <f t="shared" si="0"/>
        <v>2.3225023000010001</v>
      </c>
      <c r="P7" s="32">
        <f t="shared" si="2"/>
        <v>1</v>
      </c>
      <c r="Q7" s="34">
        <f t="shared" si="1"/>
        <v>1</v>
      </c>
    </row>
    <row r="8" spans="1:17" x14ac:dyDescent="0.2">
      <c r="B8" s="60" t="s">
        <v>13</v>
      </c>
      <c r="C8" s="61">
        <v>0</v>
      </c>
      <c r="O8" s="50">
        <f t="shared" si="0"/>
        <v>2.3225023000010001</v>
      </c>
      <c r="P8" s="32">
        <f t="shared" si="2"/>
        <v>1.25</v>
      </c>
      <c r="Q8" s="34">
        <f t="shared" si="1"/>
        <v>1.0625</v>
      </c>
    </row>
    <row r="9" spans="1:17" ht="13.5" thickBot="1" x14ac:dyDescent="0.25">
      <c r="B9" s="57" t="s">
        <v>14</v>
      </c>
      <c r="C9" s="62">
        <v>2.5</v>
      </c>
      <c r="O9" s="50">
        <f t="shared" si="0"/>
        <v>2.3225023000010001</v>
      </c>
      <c r="P9" s="32">
        <f t="shared" si="2"/>
        <v>1.5</v>
      </c>
      <c r="Q9" s="34">
        <f t="shared" si="1"/>
        <v>1.25</v>
      </c>
    </row>
    <row r="10" spans="1:17" ht="13.5" thickBot="1" x14ac:dyDescent="0.25">
      <c r="O10" s="50">
        <f t="shared" si="0"/>
        <v>2.3225023000010001</v>
      </c>
      <c r="P10" s="32">
        <f t="shared" si="2"/>
        <v>1.75</v>
      </c>
      <c r="Q10" s="34">
        <f t="shared" si="1"/>
        <v>1.5625</v>
      </c>
    </row>
    <row r="11" spans="1:17" ht="13.5" thickBot="1" x14ac:dyDescent="0.25">
      <c r="B11" s="51" t="s">
        <v>2</v>
      </c>
      <c r="C11" s="52" t="s">
        <v>3</v>
      </c>
      <c r="O11" s="50">
        <f t="shared" si="0"/>
        <v>2.3225023000010001</v>
      </c>
      <c r="P11" s="32">
        <f t="shared" si="2"/>
        <v>2</v>
      </c>
      <c r="Q11" s="34">
        <f t="shared" si="1"/>
        <v>2</v>
      </c>
    </row>
    <row r="12" spans="1:17" ht="15.75" x14ac:dyDescent="0.3">
      <c r="A12" s="63" t="s">
        <v>4</v>
      </c>
      <c r="B12" s="64">
        <f>xMin+(xMax-xMin)*clDefilementP0/100</f>
        <v>1.25</v>
      </c>
      <c r="C12" s="37">
        <f>coef_a2*B$12:B$65536^2+coef_a1*B$12:B$65536+coef_a0</f>
        <v>1.0625</v>
      </c>
      <c r="O12" s="50">
        <f t="shared" si="0"/>
        <v>2.3225023000010001</v>
      </c>
      <c r="P12" s="32">
        <f t="shared" si="2"/>
        <v>2.25</v>
      </c>
      <c r="Q12" s="34">
        <f t="shared" si="1"/>
        <v>2.5625</v>
      </c>
    </row>
    <row r="13" spans="1:17" ht="16.5" thickBot="1" x14ac:dyDescent="0.35">
      <c r="A13" s="63" t="s">
        <v>5</v>
      </c>
      <c r="B13" s="41">
        <f>x_0+IF(clCaseP1enP0=TRUE,0,clDefilementP1/100)+0.000001</f>
        <v>2.1500010000000001</v>
      </c>
      <c r="C13" s="38">
        <f>coef_a2*B$12:B$65536^2+coef_a1*B$12:B$65536+coef_a0</f>
        <v>2.3225023000010001</v>
      </c>
      <c r="O13" s="50">
        <f t="shared" si="0"/>
        <v>2.3225023000010001</v>
      </c>
      <c r="P13" s="35">
        <f>xMax</f>
        <v>2.5</v>
      </c>
      <c r="Q13" s="36">
        <f t="shared" si="1"/>
        <v>3.25</v>
      </c>
    </row>
    <row r="14" spans="1:17" ht="13.5" thickBot="1" x14ac:dyDescent="0.25">
      <c r="B14" s="40">
        <v>90</v>
      </c>
      <c r="C14" s="65" t="b">
        <v>0</v>
      </c>
      <c r="F14" s="45">
        <v>50</v>
      </c>
      <c r="N14" s="66" t="b">
        <v>0</v>
      </c>
    </row>
    <row r="15" spans="1:17" ht="15.6" customHeight="1" thickBot="1" x14ac:dyDescent="0.35">
      <c r="A15" s="67" t="s">
        <v>54</v>
      </c>
      <c r="I15" s="68" t="s">
        <v>6</v>
      </c>
      <c r="J15" s="69"/>
      <c r="K15" s="69"/>
      <c r="L15" s="69"/>
      <c r="M15" s="70"/>
      <c r="N15" s="97">
        <f>(y_1-y_0)/(x_1-x_0)</f>
        <v>1.4000010000000001</v>
      </c>
      <c r="O15" s="71" t="s">
        <v>58</v>
      </c>
      <c r="P15" s="72" t="str">
        <f>IF(clTracerTriangle,x_0,"")</f>
        <v/>
      </c>
      <c r="Q15" s="72" t="str">
        <f>IF(clTracerTriangle,y_0,"")</f>
        <v/>
      </c>
    </row>
    <row r="16" spans="1:17" ht="13.9" customHeight="1" x14ac:dyDescent="0.3">
      <c r="B16" s="46" t="s">
        <v>39</v>
      </c>
      <c r="K16" s="73"/>
      <c r="O16" s="71" t="s">
        <v>59</v>
      </c>
      <c r="P16" s="72" t="str">
        <f>IF(clTracerTriangle,x_1,"")</f>
        <v/>
      </c>
      <c r="Q16" s="72" t="str">
        <f>IF(clTracerTriangle,y_0,"")</f>
        <v/>
      </c>
    </row>
    <row r="17" spans="1:17" ht="13.9" customHeight="1" thickBot="1" x14ac:dyDescent="0.25">
      <c r="O17" s="71" t="s">
        <v>60</v>
      </c>
      <c r="P17" s="72" t="str">
        <f>IF(clTracerTriangle,x_1,"")</f>
        <v/>
      </c>
      <c r="Q17" s="72" t="str">
        <f>IF(clTracerTriangle,y_1,"")</f>
        <v/>
      </c>
    </row>
    <row r="18" spans="1:17" ht="15" customHeight="1" collapsed="1" thickBot="1" x14ac:dyDescent="0.35">
      <c r="A18" s="67" t="str">
        <f>"Equation de la " &amp; IF(clCaseP1enP0,"tangente en P0","droite (P0,P1)") &amp; " : y = a*x + b"</f>
        <v>Equation de la droite (P0,P1) : y = a*x + b</v>
      </c>
      <c r="I18" s="68" t="s">
        <v>7</v>
      </c>
      <c r="J18" s="69"/>
      <c r="K18" s="69"/>
      <c r="L18" s="69"/>
      <c r="M18" s="70"/>
      <c r="N18" s="97">
        <f>y_0-a*x_0</f>
        <v>-0.68750124999999995</v>
      </c>
      <c r="O18" s="59"/>
      <c r="P18" s="96"/>
      <c r="Q18" s="59"/>
    </row>
    <row r="19" spans="1:17" hidden="1" outlineLevel="1" x14ac:dyDescent="0.2">
      <c r="B19" s="46" t="s">
        <v>40</v>
      </c>
      <c r="K19" s="73"/>
      <c r="L19" s="71" t="s">
        <v>55</v>
      </c>
      <c r="M19" s="74">
        <f>xMin</f>
        <v>0</v>
      </c>
      <c r="N19" s="75">
        <f>a*xMin+b</f>
        <v>-0.68750124999999995</v>
      </c>
    </row>
    <row r="20" spans="1:17" ht="13.5" hidden="1" outlineLevel="1" thickBot="1" x14ac:dyDescent="0.25">
      <c r="D20" s="76" t="s">
        <v>41</v>
      </c>
      <c r="E20" s="46" t="s">
        <v>42</v>
      </c>
      <c r="F20" s="98">
        <f>a</f>
        <v>1.4000010000000001</v>
      </c>
      <c r="G20" s="77" t="s">
        <v>43</v>
      </c>
      <c r="H20" s="78">
        <f>b</f>
        <v>-0.68750124999999995</v>
      </c>
      <c r="L20" s="71" t="s">
        <v>56</v>
      </c>
      <c r="M20" s="79">
        <f>xMax</f>
        <v>2.5</v>
      </c>
      <c r="N20" s="80">
        <f>a*xMax+b</f>
        <v>2.81250125</v>
      </c>
    </row>
    <row r="21" spans="1:17" collapsed="1" x14ac:dyDescent="0.2">
      <c r="A21" s="67" t="s">
        <v>15</v>
      </c>
    </row>
    <row r="22" spans="1:17" ht="13.9" hidden="1" customHeight="1" outlineLevel="1" thickBot="1" x14ac:dyDescent="0.35">
      <c r="A22" s="46" t="s">
        <v>10</v>
      </c>
      <c r="M22" s="81" t="s">
        <v>57</v>
      </c>
      <c r="N22" s="39">
        <f>2*coef_a2*x_0+coef_a1</f>
        <v>0.5</v>
      </c>
    </row>
    <row r="23" spans="1:17" ht="13.9" hidden="1" customHeight="1" outlineLevel="1" x14ac:dyDescent="0.3">
      <c r="A23" s="46" t="s">
        <v>8</v>
      </c>
      <c r="M23" s="82"/>
      <c r="N23" s="83"/>
    </row>
    <row r="24" spans="1:17" ht="13.9" hidden="1" customHeight="1" outlineLevel="1" x14ac:dyDescent="0.2">
      <c r="A24" s="67" t="s">
        <v>9</v>
      </c>
    </row>
  </sheetData>
  <phoneticPr fontId="0" type="noConversion"/>
  <conditionalFormatting sqref="N15">
    <cfRule type="cellIs" dxfId="5" priority="1" stopIfTrue="1" operator="lessThan">
      <formula>-1</formula>
    </cfRule>
    <cfRule type="cellIs" dxfId="4" priority="2" stopIfTrue="1" operator="greaterThan">
      <formula>1</formula>
    </cfRule>
  </conditionalFormatting>
  <conditionalFormatting sqref="O15:O17">
    <cfRule type="expression" dxfId="3" priority="3" stopIfTrue="1">
      <formula>clTracerTriangle=FALSE</formula>
    </cfRule>
  </conditionalFormatting>
  <conditionalFormatting sqref="P3:Q13">
    <cfRule type="expression" dxfId="2" priority="4" stopIfTrue="1">
      <formula>ABS(xCourant-x_0)&lt;xPas</formula>
    </cfRule>
  </conditionalFormatting>
  <dataValidations disablePrompts="1" xWindow="161" yWindow="358" count="6">
    <dataValidation type="decimal" showInputMessage="1" showErrorMessage="1" errorTitle="Point d'étude" error="La valeur doit être comprise dans les bornes d'affichage [xMin,xMax]" promptTitle="Point d'étude" prompt="Point P0 en lequel on veut étudier la dérivée : la présente cellule spécifie son abscisse x0" sqref="B12">
      <formula1>xMin</formula1>
      <formula2>xMax</formula2>
    </dataValidation>
    <dataValidation type="decimal" errorStyle="warning" allowBlank="1" showInputMessage="1" showErrorMessage="1" errorTitle="Borne minimale de tracé" error="La valeur doit être entre 0 et 0.5 !" promptTitle="Borne minimale de tracé" prompt="Valeur entre 0 et 0.5" sqref="C8">
      <formula1>0</formula1>
      <formula2>0.5</formula2>
    </dataValidation>
    <dataValidation type="decimal" errorStyle="warning" allowBlank="1" showInputMessage="1" showErrorMessage="1" errorTitle="Borne maximale de tracé" error="La valeur doit être entre 2 et 2.5 !" promptTitle="Borne maximale de tracé" prompt="Valeur entre 2 et 2.5" sqref="C9">
      <formula1>2</formula1>
      <formula2>2.5</formula2>
    </dataValidation>
    <dataValidation allowBlank="1" showInputMessage="1" showErrorMessage="1" promptTitle="Point mobile" prompt="Point P1 que l'on fait tendre vers P0 pour étudier la limite du taux d'accroissement de la fonction entre P0 et P1 : la présente cellule spécifie son abscisse x1" sqref="B13"/>
    <dataValidation allowBlank="1" showInputMessage="1" showErrorMessage="1" promptTitle="Taux d'accroissement a" prompt="Rapport entre l'accroissement sur les ordonnées y et l'accroissement sur les abscisses x qui l'a provoqué" sqref="N15"/>
    <dataValidation allowBlank="1" showInputMessage="1" showErrorMessage="1" promptTitle="Ordonnée à l'origine b" prompt="Valeur de l'ordonnée y de la droite (P0,P1) en l'origine des abscisses (x=0)" sqref="N18"/>
  </dataValidations>
  <hyperlinks>
    <hyperlink ref="P1:Q1" location="DebutFeuilleDemo" display="DebutFeuilleDemo"/>
  </hyperlinks>
  <printOptions horizontalCentered="1" verticalCentered="1" headings="1" gridLines="1"/>
  <pageMargins left="0.19685039370078741" right="0.19685039370078741" top="0.59055118110236227" bottom="0.59055118110236227" header="0.31496062992125984" footer="0.31496062992125984"/>
  <pageSetup paperSize="9" scale="150" orientation="landscape" r:id="rId1"/>
  <headerFooter alignWithMargins="0">
    <oddHeader>&amp;C&amp;F : &amp;A</oddHeader>
    <oddFooter>&amp;L&amp;D&amp;Rpage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éfilementP1">
              <controlPr defaultSize="0" autoPict="0">
                <anchor moveWithCells="1">
                  <from>
                    <xdr:col>1</xdr:col>
                    <xdr:colOff>0</xdr:colOff>
                    <xdr:row>13</xdr:row>
                    <xdr:rowOff>9525</xdr:rowOff>
                  </from>
                  <to>
                    <xdr:col>2</xdr:col>
                    <xdr:colOff>371475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DéfilementP0">
              <controlPr defaultSize="0" autoPict="0">
                <anchor moveWithCells="1">
                  <from>
                    <xdr:col>4</xdr:col>
                    <xdr:colOff>228600</xdr:colOff>
                    <xdr:row>13</xdr:row>
                    <xdr:rowOff>9525</xdr:rowOff>
                  </from>
                  <to>
                    <xdr:col>13</xdr:col>
                    <xdr:colOff>342900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DéfilementForme">
              <controlPr defaultSize="0" autoPict="0">
                <anchor moveWithCells="1">
                  <from>
                    <xdr:col>3</xdr:col>
                    <xdr:colOff>9525</xdr:colOff>
                    <xdr:row>1</xdr:row>
                    <xdr:rowOff>0</xdr:rowOff>
                  </from>
                  <to>
                    <xdr:col>3</xdr:col>
                    <xdr:colOff>142875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ListeDeroulanteFormes">
              <controlPr defaultSize="0" autoLine="0" autoPict="0">
                <anchor moveWithCells="1">
                  <from>
                    <xdr:col>11</xdr:col>
                    <xdr:colOff>85725</xdr:colOff>
                    <xdr:row>0</xdr:row>
                    <xdr:rowOff>19050</xdr:rowOff>
                  </from>
                  <to>
                    <xdr:col>14</xdr:col>
                    <xdr:colOff>9525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CaseP1enP0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171450</xdr:rowOff>
                  </from>
                  <to>
                    <xdr:col>4</xdr:col>
                    <xdr:colOff>200025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CaseTracerTriangle">
              <controlPr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180975</xdr:rowOff>
                  </from>
                  <to>
                    <xdr:col>16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E8"/>
  <sheetViews>
    <sheetView workbookViewId="0">
      <selection activeCell="O1" sqref="O1"/>
    </sheetView>
  </sheetViews>
  <sheetFormatPr baseColWidth="10" defaultRowHeight="12.75" x14ac:dyDescent="0.2"/>
  <cols>
    <col min="1" max="1" width="2.7109375" customWidth="1"/>
    <col min="2" max="2" width="12.42578125" customWidth="1"/>
    <col min="3" max="5" width="6.5703125" customWidth="1"/>
  </cols>
  <sheetData>
    <row r="1" spans="2:5" x14ac:dyDescent="0.2">
      <c r="B1" s="1" t="s">
        <v>44</v>
      </c>
    </row>
    <row r="2" spans="2:5" ht="13.5" thickBot="1" x14ac:dyDescent="0.25"/>
    <row r="3" spans="2:5" ht="13.5" thickBot="1" x14ac:dyDescent="0.25">
      <c r="B3" s="84" t="s">
        <v>45</v>
      </c>
      <c r="C3" s="85" t="s">
        <v>46</v>
      </c>
      <c r="D3" s="85" t="s">
        <v>47</v>
      </c>
      <c r="E3" s="86" t="s">
        <v>48</v>
      </c>
    </row>
    <row r="4" spans="2:5" x14ac:dyDescent="0.2">
      <c r="B4" s="87" t="s">
        <v>49</v>
      </c>
      <c r="C4" s="88">
        <v>4</v>
      </c>
      <c r="D4" s="88">
        <f>-2*C4</f>
        <v>-8</v>
      </c>
      <c r="E4" s="89">
        <f>1-(C4+D4)</f>
        <v>5</v>
      </c>
    </row>
    <row r="5" spans="2:5" x14ac:dyDescent="0.2">
      <c r="B5" s="7" t="s">
        <v>50</v>
      </c>
      <c r="C5" s="90">
        <v>2</v>
      </c>
      <c r="D5" s="90">
        <f>-2*C5</f>
        <v>-4</v>
      </c>
      <c r="E5" s="91">
        <f>1-(C5+D5)</f>
        <v>3</v>
      </c>
    </row>
    <row r="6" spans="2:5" x14ac:dyDescent="0.2">
      <c r="B6" s="7" t="s">
        <v>51</v>
      </c>
      <c r="C6" s="90">
        <v>1</v>
      </c>
      <c r="D6" s="90">
        <f>-2*C6</f>
        <v>-2</v>
      </c>
      <c r="E6" s="91">
        <f>1-(C6+D6)</f>
        <v>2</v>
      </c>
    </row>
    <row r="7" spans="2:5" x14ac:dyDescent="0.2">
      <c r="B7" s="7" t="s">
        <v>52</v>
      </c>
      <c r="C7" s="90">
        <v>0.5</v>
      </c>
      <c r="D7" s="90">
        <f>-2*C7</f>
        <v>-1</v>
      </c>
      <c r="E7" s="91">
        <f>1-(C7+D7)</f>
        <v>1.5</v>
      </c>
    </row>
    <row r="8" spans="2:5" ht="13.5" thickBot="1" x14ac:dyDescent="0.25">
      <c r="B8" s="8" t="s">
        <v>53</v>
      </c>
      <c r="C8" s="92">
        <v>0.25</v>
      </c>
      <c r="D8" s="92">
        <f>-2*C8</f>
        <v>-0.5</v>
      </c>
      <c r="E8" s="93">
        <f>1-(C8+D8)</f>
        <v>1.25</v>
      </c>
    </row>
  </sheetData>
  <phoneticPr fontId="0" type="noConversion"/>
  <pageMargins left="0.78740157499999996" right="0.78740157499999996" top="0.984251969" bottom="0.984251969" header="0.4921259845" footer="0.4921259845"/>
  <pageSetup paperSize="9" scale="1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B1:G21"/>
  <sheetViews>
    <sheetView showGridLines="0" showRowColHeaders="0" zoomScale="150" workbookViewId="0"/>
  </sheetViews>
  <sheetFormatPr baseColWidth="10" defaultRowHeight="12.75" x14ac:dyDescent="0.2"/>
  <cols>
    <col min="1" max="1" width="4.5703125" customWidth="1"/>
    <col min="2" max="2" width="14.140625" customWidth="1"/>
    <col min="3" max="3" width="6.140625" style="2" customWidth="1"/>
    <col min="6" max="6" width="12.7109375" customWidth="1"/>
  </cols>
  <sheetData>
    <row r="1" spans="2:7" ht="7.15" customHeight="1" x14ac:dyDescent="0.2"/>
    <row r="2" spans="2:7" x14ac:dyDescent="0.2">
      <c r="C2" s="20" t="b">
        <v>0</v>
      </c>
      <c r="D2" s="13" t="str">
        <f>IF(clCoche=TRUE,"C'est coché !","C'est pas coché !")</f>
        <v>C'est pas coché !</v>
      </c>
      <c r="G2" s="25" t="s">
        <v>36</v>
      </c>
    </row>
    <row r="4" spans="2:7" x14ac:dyDescent="0.2">
      <c r="C4" s="19">
        <v>2</v>
      </c>
      <c r="D4" s="14" t="str">
        <f>CHOOSE(clOptions,"1ère option","2ème option")</f>
        <v>2ème option</v>
      </c>
    </row>
    <row r="7" spans="2:7" x14ac:dyDescent="0.2">
      <c r="B7" t="s">
        <v>32</v>
      </c>
      <c r="C7" s="21">
        <v>0</v>
      </c>
      <c r="D7" s="22">
        <f>clCompteur-10</f>
        <v>-10</v>
      </c>
    </row>
    <row r="9" spans="2:7" x14ac:dyDescent="0.2">
      <c r="B9" t="s">
        <v>33</v>
      </c>
    </row>
    <row r="10" spans="2:7" x14ac:dyDescent="0.2">
      <c r="C10" s="23">
        <v>0</v>
      </c>
      <c r="D10" s="24">
        <f>clDefilements/10</f>
        <v>0</v>
      </c>
    </row>
    <row r="11" spans="2:7" ht="9" customHeight="1" x14ac:dyDescent="0.2"/>
    <row r="12" spans="2:7" x14ac:dyDescent="0.2">
      <c r="B12" t="s">
        <v>34</v>
      </c>
    </row>
    <row r="13" spans="2:7" x14ac:dyDescent="0.2">
      <c r="C13" s="18">
        <v>1</v>
      </c>
      <c r="D13" s="15" t="str">
        <f>INDEX(ListeChoix,clListeDeroulante)</f>
        <v>Choix A</v>
      </c>
      <c r="F13" s="11" t="b">
        <v>1</v>
      </c>
    </row>
    <row r="14" spans="2:7" ht="9" customHeight="1" x14ac:dyDescent="0.2"/>
    <row r="15" spans="2:7" x14ac:dyDescent="0.2">
      <c r="B15" t="s">
        <v>35</v>
      </c>
      <c r="F15" s="4" t="s">
        <v>23</v>
      </c>
    </row>
    <row r="16" spans="2:7" x14ac:dyDescent="0.2">
      <c r="C16" s="17">
        <v>2</v>
      </c>
      <c r="D16" s="16" t="str">
        <f>INDEX(ListeChoix,clListe)</f>
        <v>Choix B</v>
      </c>
      <c r="F16" s="5" t="s">
        <v>24</v>
      </c>
    </row>
    <row r="17" spans="6:6" x14ac:dyDescent="0.2">
      <c r="F17" s="5" t="s">
        <v>25</v>
      </c>
    </row>
    <row r="18" spans="6:6" x14ac:dyDescent="0.2">
      <c r="F18" s="5" t="s">
        <v>26</v>
      </c>
    </row>
    <row r="19" spans="6:6" x14ac:dyDescent="0.2">
      <c r="F19" s="6" t="s">
        <v>27</v>
      </c>
    </row>
    <row r="20" spans="6:6" x14ac:dyDescent="0.2">
      <c r="F20" s="12" t="s">
        <v>30</v>
      </c>
    </row>
    <row r="21" spans="6:6" x14ac:dyDescent="0.2">
      <c r="F21" s="12" t="s">
        <v>31</v>
      </c>
    </row>
  </sheetData>
  <phoneticPr fontId="0" type="noConversion"/>
  <conditionalFormatting sqref="F15:F19">
    <cfRule type="expression" dxfId="1" priority="1" stopIfTrue="1">
      <formula>NOT(clVisibilite)</formula>
    </cfRule>
  </conditionalFormatting>
  <conditionalFormatting sqref="F20:F21">
    <cfRule type="expression" dxfId="0" priority="2" stopIfTrue="1">
      <formula>NOT(clVisibilite)</formula>
    </cfRule>
  </conditionalFormatting>
  <hyperlinks>
    <hyperlink ref="G2" location="DebutFeuilleDemo" display="DebutFeuilleDemo"/>
  </hyperlinks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0</xdr:row>
                    <xdr:rowOff>142875</xdr:rowOff>
                  </from>
                  <to>
                    <xdr:col>1</xdr:col>
                    <xdr:colOff>866775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Option Button 3">
              <controlPr defaultSize="0" autoFill="0" autoLine="0" autoPict="0">
                <anchor moveWithCells="1">
                  <from>
                    <xdr:col>1</xdr:col>
                    <xdr:colOff>19050</xdr:colOff>
                    <xdr:row>2</xdr:row>
                    <xdr:rowOff>142875</xdr:rowOff>
                  </from>
                  <to>
                    <xdr:col>1</xdr:col>
                    <xdr:colOff>657225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Option Button 4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133350</xdr:rowOff>
                  </from>
                  <to>
                    <xdr:col>1</xdr:col>
                    <xdr:colOff>628650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Group Box 5">
              <controlPr defaultSize="0" autoFill="0" autoPict="0">
                <anchor moveWithCells="1">
                  <from>
                    <xdr:col>0</xdr:col>
                    <xdr:colOff>752475</xdr:colOff>
                    <xdr:row>2</xdr:row>
                    <xdr:rowOff>104775</xdr:rowOff>
                  </from>
                  <to>
                    <xdr:col>1</xdr:col>
                    <xdr:colOff>904875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Scroll Bar 6">
              <controlPr defaultSize="0" autoPict="0">
                <anchor moveWithCells="1">
                  <from>
                    <xdr:col>0</xdr:col>
                    <xdr:colOff>123825</xdr:colOff>
                    <xdr:row>3</xdr:row>
                    <xdr:rowOff>19050</xdr:rowOff>
                  </from>
                  <to>
                    <xdr:col>0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Scroll Bar 7">
              <controlPr defaultSize="0" autoPict="0">
                <anchor moveWithCells="1">
                  <from>
                    <xdr:col>0</xdr:col>
                    <xdr:colOff>295275</xdr:colOff>
                    <xdr:row>9</xdr:row>
                    <xdr:rowOff>0</xdr:rowOff>
                  </from>
                  <to>
                    <xdr:col>1</xdr:col>
                    <xdr:colOff>923925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Spinner 8">
              <controlPr defaultSize="0" autoPict="0">
                <anchor moveWithCells="1" sizeWithCells="1">
                  <from>
                    <xdr:col>1</xdr:col>
                    <xdr:colOff>752475</xdr:colOff>
                    <xdr:row>5</xdr:row>
                    <xdr:rowOff>114300</xdr:rowOff>
                  </from>
                  <to>
                    <xdr:col>1</xdr:col>
                    <xdr:colOff>904875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Drop Down 9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142875</xdr:rowOff>
                  </from>
                  <to>
                    <xdr:col>1</xdr:col>
                    <xdr:colOff>923925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List Box 10">
              <controlPr defaultSize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923925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aseCocherVisibilite">
              <controlPr defaultSize="0" autoFill="0" autoLine="0" autoPict="0">
                <anchor moveWithCells="1">
                  <from>
                    <xdr:col>4</xdr:col>
                    <xdr:colOff>561975</xdr:colOff>
                    <xdr:row>11</xdr:row>
                    <xdr:rowOff>133350</xdr:rowOff>
                  </from>
                  <to>
                    <xdr:col>6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34</vt:i4>
      </vt:variant>
    </vt:vector>
  </HeadingPairs>
  <TitlesOfParts>
    <vt:vector size="38" baseType="lpstr">
      <vt:lpstr>Demo</vt:lpstr>
      <vt:lpstr>Dérivée</vt:lpstr>
      <vt:lpstr>Coefficients</vt:lpstr>
      <vt:lpstr>Controles</vt:lpstr>
      <vt:lpstr>Dérivée!a</vt:lpstr>
      <vt:lpstr>Dérivée!b</vt:lpstr>
      <vt:lpstr>Dérivée!clCaseP1enP0</vt:lpstr>
      <vt:lpstr>clCoche</vt:lpstr>
      <vt:lpstr>clCompteur</vt:lpstr>
      <vt:lpstr>Dérivée!clDefilementForme</vt:lpstr>
      <vt:lpstr>Dérivée!clDefilementP0</vt:lpstr>
      <vt:lpstr>Dérivée!clDefilementP1</vt:lpstr>
      <vt:lpstr>clDefilements</vt:lpstr>
      <vt:lpstr>clListe</vt:lpstr>
      <vt:lpstr>clListeDeroulante</vt:lpstr>
      <vt:lpstr>clOptions</vt:lpstr>
      <vt:lpstr>Dérivée!clTracerTriangle</vt:lpstr>
      <vt:lpstr>clVisibilite</vt:lpstr>
      <vt:lpstr>Dérivée!coef_a0</vt:lpstr>
      <vt:lpstr>Dérivée!coef_a1</vt:lpstr>
      <vt:lpstr>Dérivée!coef_a2</vt:lpstr>
      <vt:lpstr>DebutFeuilleControles</vt:lpstr>
      <vt:lpstr>DebutFeuilleDemo</vt:lpstr>
      <vt:lpstr>Graphique</vt:lpstr>
      <vt:lpstr>ListeChoix</vt:lpstr>
      <vt:lpstr>Dérivée!MessageDerivee</vt:lpstr>
      <vt:lpstr>Dérivée!MessageEquation</vt:lpstr>
      <vt:lpstr>Dérivée!PointsTriangle</vt:lpstr>
      <vt:lpstr>Dérivée!Table</vt:lpstr>
      <vt:lpstr>tableFormes</vt:lpstr>
      <vt:lpstr>Dérivée!x_0</vt:lpstr>
      <vt:lpstr>Dérivée!x_1</vt:lpstr>
      <vt:lpstr>Dérivée!xCourant</vt:lpstr>
      <vt:lpstr>Dérivée!xMax</vt:lpstr>
      <vt:lpstr>Dérivée!xMin</vt:lpstr>
      <vt:lpstr>Dérivée!xPrec</vt:lpstr>
      <vt:lpstr>Dérivée!y_0</vt:lpstr>
      <vt:lpstr>Dérivée!y_1</vt:lpstr>
    </vt:vector>
  </TitlesOfParts>
  <Company>ENSAT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CM</cp:lastModifiedBy>
  <cp:lastPrinted>2002-01-21T15:37:09Z</cp:lastPrinted>
  <dcterms:created xsi:type="dcterms:W3CDTF">2001-02-16T19:13:21Z</dcterms:created>
  <dcterms:modified xsi:type="dcterms:W3CDTF">2018-03-23T11:36:28Z</dcterms:modified>
</cp:coreProperties>
</file>