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Enseigne\Excel-interactif\WebInp\ACTUALISATION-CLASSEURS-XLSX\"/>
    </mc:Choice>
  </mc:AlternateContent>
  <bookViews>
    <workbookView showSheetTabs="0" xWindow="195" yWindow="105" windowWidth="11955" windowHeight="6870" activeTab="1"/>
  </bookViews>
  <sheets>
    <sheet name="Notes" sheetId="2" r:id="rId1"/>
    <sheet name="Emprunt" sheetId="1" r:id="rId2"/>
  </sheets>
  <definedNames>
    <definedName name="AnneeCourante">Emprunt!$B1</definedName>
    <definedName name="AnneePrecedente">Emprunt!$B1048576</definedName>
    <definedName name="CapitalPrecedent">Emprunt!$E1048576</definedName>
    <definedName name="clAnnuite">Emprunt!$H$3</definedName>
    <definedName name="clCapital">Emprunt!$D$3</definedName>
    <definedName name="clDuree">Emprunt!$D$4</definedName>
    <definedName name="clFraisTotaux">Emprunt!$H$4</definedName>
    <definedName name="clieeCapital">Emprunt!$E$3</definedName>
    <definedName name="clieeTaux">Emprunt!$E$5</definedName>
    <definedName name="clTauxAnnuel">Emprunt!$D$5</definedName>
    <definedName name="clTauxGlobal">Emprunt!$H$5</definedName>
    <definedName name="PartCapital">Emprunt!$D1</definedName>
    <definedName name="PartInteret">Emprunt!$C1</definedName>
    <definedName name="Tableau">Emprunt!$B$7:$E$27</definedName>
  </definedNames>
  <calcPr calcId="152511"/>
</workbook>
</file>

<file path=xl/calcChain.xml><?xml version="1.0" encoding="utf-8"?>
<calcChain xmlns="http://schemas.openxmlformats.org/spreadsheetml/2006/main">
  <c r="D5" i="1" l="1"/>
  <c r="D3" i="1"/>
  <c r="H3" i="1" s="1"/>
  <c r="B9" i="1"/>
  <c r="B10" i="1"/>
  <c r="B11" i="1"/>
  <c r="B12" i="1"/>
  <c r="B13" i="1"/>
  <c r="B14" i="1"/>
  <c r="B15" i="1"/>
  <c r="B16" i="1"/>
  <c r="B17" i="1"/>
  <c r="B18" i="1"/>
  <c r="B19" i="1" s="1"/>
  <c r="B20" i="1" l="1"/>
  <c r="D19" i="1"/>
  <c r="H4" i="1"/>
  <c r="H5" i="1" s="1"/>
  <c r="D18" i="1"/>
  <c r="C8" i="1"/>
  <c r="D8" i="1" l="1"/>
  <c r="F2" i="1"/>
  <c r="F3" i="1"/>
  <c r="F4" i="1"/>
  <c r="F6" i="1"/>
  <c r="F5" i="1"/>
  <c r="B21" i="1"/>
  <c r="D20" i="1"/>
  <c r="B22" i="1" l="1"/>
  <c r="D21" i="1"/>
  <c r="E8" i="1"/>
  <c r="C9" i="1" l="1"/>
  <c r="B23" i="1"/>
  <c r="D22" i="1"/>
  <c r="B24" i="1" l="1"/>
  <c r="D23" i="1"/>
  <c r="D9" i="1"/>
  <c r="E9" i="1" l="1"/>
  <c r="B25" i="1"/>
  <c r="D24" i="1"/>
  <c r="B26" i="1" l="1"/>
  <c r="D25" i="1"/>
  <c r="C10" i="1"/>
  <c r="D10" i="1" l="1"/>
  <c r="B27" i="1"/>
  <c r="D27" i="1" s="1"/>
  <c r="D26" i="1"/>
  <c r="E10" i="1" l="1"/>
  <c r="C11" i="1" l="1"/>
  <c r="D11" i="1" l="1"/>
  <c r="E11" i="1" l="1"/>
  <c r="C12" i="1" l="1"/>
  <c r="D12" i="1" s="1"/>
  <c r="E12" i="1"/>
  <c r="C13" i="1" l="1"/>
  <c r="D13" i="1" s="1"/>
  <c r="E13" i="1"/>
  <c r="C14" i="1" l="1"/>
  <c r="D14" i="1" s="1"/>
  <c r="E14" i="1"/>
  <c r="C15" i="1" l="1"/>
  <c r="D15" i="1" s="1"/>
  <c r="E15" i="1"/>
  <c r="C16" i="1" l="1"/>
  <c r="D16" i="1" s="1"/>
  <c r="E16" i="1"/>
  <c r="C17" i="1" l="1"/>
  <c r="D17" i="1" s="1"/>
  <c r="D28" i="1" s="1"/>
  <c r="E17" i="1"/>
  <c r="C18" i="1" l="1"/>
  <c r="E18" i="1"/>
  <c r="E19" i="1" l="1"/>
  <c r="C19" i="1"/>
  <c r="E20" i="1" l="1"/>
  <c r="C20" i="1"/>
  <c r="E21" i="1" l="1"/>
  <c r="C21" i="1"/>
  <c r="E22" i="1" l="1"/>
  <c r="C22" i="1"/>
  <c r="E23" i="1" l="1"/>
  <c r="C23" i="1"/>
  <c r="E24" i="1" l="1"/>
  <c r="C24" i="1"/>
  <c r="E25" i="1" l="1"/>
  <c r="C25" i="1"/>
  <c r="C26" i="1" l="1"/>
  <c r="E26" i="1"/>
  <c r="C27" i="1" l="1"/>
  <c r="C28" i="1" s="1"/>
  <c r="E27" i="1"/>
</calcChain>
</file>

<file path=xl/sharedStrings.xml><?xml version="1.0" encoding="utf-8"?>
<sst xmlns="http://schemas.openxmlformats.org/spreadsheetml/2006/main" count="57" uniqueCount="51">
  <si>
    <t>Année</t>
  </si>
  <si>
    <t>Part intérêt</t>
  </si>
  <si>
    <t>Part capital</t>
  </si>
  <si>
    <t>Capital restant</t>
  </si>
  <si>
    <t>TOTAL</t>
  </si>
  <si>
    <t>Frais totaux :</t>
  </si>
  <si>
    <t>Annuité :</t>
  </si>
  <si>
    <t>Capital :</t>
  </si>
  <si>
    <t>Durée :</t>
  </si>
  <si>
    <t>Taux :</t>
  </si>
  <si>
    <t>DONNEES</t>
  </si>
  <si>
    <t>RESULTATS</t>
  </si>
  <si>
    <t>Tableau de remboursement</t>
  </si>
  <si>
    <t xml:space="preserve">    DerniereLigne = [clDuree] + [Tableau].Row</t>
  </si>
  <si>
    <t xml:space="preserve">    End With</t>
  </si>
  <si>
    <t>End Sub</t>
  </si>
  <si>
    <t>Remboursement d'emprunt à annuités constantes</t>
  </si>
  <si>
    <r>
      <t>Sub</t>
    </r>
    <r>
      <rPr>
        <sz val="10"/>
        <rFont val="Arial"/>
        <family val="2"/>
      </rPr>
      <t xml:space="preserve"> FixerSeries()</t>
    </r>
  </si>
  <si>
    <r>
      <t xml:space="preserve">    </t>
    </r>
    <r>
      <rPr>
        <b/>
        <sz val="10"/>
        <rFont val="Arial"/>
        <family val="2"/>
      </rPr>
      <t>Dim</t>
    </r>
    <r>
      <rPr>
        <sz val="10"/>
        <rFont val="Arial"/>
        <family val="2"/>
      </rPr>
      <t xml:space="preserve"> DerniereLigne </t>
    </r>
    <r>
      <rPr>
        <b/>
        <sz val="10"/>
        <rFont val="Arial"/>
        <family val="2"/>
      </rPr>
      <t>As</t>
    </r>
    <r>
      <rPr>
        <sz val="10"/>
        <rFont val="Arial"/>
        <family val="2"/>
      </rPr>
      <t xml:space="preserve"> Integer</t>
    </r>
  </si>
  <si>
    <r>
      <t xml:space="preserve">   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ActiveSheet.ChartObjects("Graphique 1").Chart</t>
    </r>
  </si>
  <si>
    <r>
      <t xml:space="preserve">        .SeriesCollection(1).Values = "=Emprunt!R8C4:R" </t>
    </r>
    <r>
      <rPr>
        <b/>
        <sz val="10"/>
        <rFont val="Arial"/>
        <family val="2"/>
      </rPr>
      <t>&amp;</t>
    </r>
    <r>
      <rPr>
        <sz val="10"/>
        <rFont val="Arial"/>
        <family val="2"/>
      </rPr>
      <t xml:space="preserve"> DerniereLigne </t>
    </r>
    <r>
      <rPr>
        <b/>
        <sz val="10"/>
        <rFont val="Arial"/>
        <family val="2"/>
      </rPr>
      <t>&amp;</t>
    </r>
    <r>
      <rPr>
        <sz val="10"/>
        <rFont val="Arial"/>
        <family val="2"/>
      </rPr>
      <t xml:space="preserve"> "C4"</t>
    </r>
  </si>
  <si>
    <r>
      <t xml:space="preserve">        .SeriesCollection(2).Values = "=Emprunt!R8C3:R" </t>
    </r>
    <r>
      <rPr>
        <b/>
        <sz val="10"/>
        <rFont val="Arial"/>
        <family val="2"/>
      </rPr>
      <t>&amp;</t>
    </r>
    <r>
      <rPr>
        <sz val="10"/>
        <rFont val="Arial"/>
        <family val="2"/>
      </rPr>
      <t xml:space="preserve"> DerniereLigne </t>
    </r>
    <r>
      <rPr>
        <b/>
        <sz val="10"/>
        <rFont val="Arial"/>
        <family val="2"/>
      </rPr>
      <t>&amp;</t>
    </r>
    <r>
      <rPr>
        <sz val="10"/>
        <rFont val="Arial"/>
        <family val="2"/>
      </rPr>
      <t xml:space="preserve"> "C3"</t>
    </r>
  </si>
  <si>
    <t>La feuille Emprunt permet de calculer l'annuité de remboursement d'un emprunt</t>
  </si>
  <si>
    <t>Les 3 paramètres d'entrée (capital emprunté, durée de l'emprunt et taux d'intérêt annuel)</t>
  </si>
  <si>
    <t>sont modifiables par des curseurs.</t>
  </si>
  <si>
    <t>Feuille Emprunt</t>
  </si>
  <si>
    <t>sous l'hypothèse de remboursements annuels de valeur constante (annuité).</t>
  </si>
  <si>
    <t>Leur modification entraîne la mise à jour de l'annuité et du tableau de remboursement</t>
  </si>
  <si>
    <t>qui est visualisé sous forme graphique en partie droite de la feuille.</t>
  </si>
  <si>
    <t>La durée est plafonnée à 20 ans. Il est possible de l'augmenter :</t>
  </si>
  <si>
    <t>-</t>
  </si>
  <si>
    <t xml:space="preserve">sélectionner dans la plage B8:E27 un nombre de lignes égal au nb d'années à ajouter </t>
  </si>
  <si>
    <t>valider "Edition / copier" puis "Insertion / Cellules copiées" (décaler vers le bas)</t>
  </si>
  <si>
    <t>"Format / Mise en forme conditionnelle") pour masquer les lignes non utiles du tableau</t>
  </si>
  <si>
    <t>de remboursement de l'emprunt : lorsque le numéro d'année de la ligne courante est</t>
  </si>
  <si>
    <t>supérieur au nombre d'année, on affecte la couleur grise au texte et au fond des cellules</t>
  </si>
  <si>
    <t>de la ligne.</t>
  </si>
  <si>
    <t>Cette feuille de calcul illustre l'utilisation de la mise en forme conditionnelle (menu</t>
  </si>
  <si>
    <t>Il est possible d'adapter automatiquement la largeur d'affichage du tableau au nombre</t>
  </si>
  <si>
    <t>effectif d'années en associant la procédure ci-dessous au curseur des durées :</t>
  </si>
  <si>
    <t>définir une nouvelle macro : "Outils / Macro / Macros"</t>
  </si>
  <si>
    <t>définir "FixerSeries" dans la zone "Nom de la macro" et cliquer sur "Créer"</t>
  </si>
  <si>
    <t>copier / coller le contenu ci-dessous dans la feuille-module créée</t>
  </si>
  <si>
    <t>associer la macro au curseur des durées :clic-droit / "Affecter une macro"</t>
  </si>
  <si>
    <t>'ROLE : fixer les plages de reference des 2 series d'histogrammes</t>
  </si>
  <si>
    <t>Claude Monteil - 26/01/2004</t>
  </si>
  <si>
    <t>Claude Monteil -26/01/2004</t>
  </si>
  <si>
    <t>© Monteil 2004</t>
  </si>
  <si>
    <t>augmenter la borne supérieure du curseur de durée : cliquer-droit dessus, valider</t>
  </si>
  <si>
    <t>l'option "Format de contrôle" et fixer la valeur maximale selon le nombre de lignes ajoutées</t>
  </si>
  <si>
    <t>Frais/Capital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</si>
</sst>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#,##0.00\ &quot;F&quot;;[Red]\-#,##0.00\ &quot;F&quot;"/>
    <numFmt numFmtId="172" formatCode="0.0%"/>
    <numFmt numFmtId="173" formatCode="#,##0.00&quot; € &quot;"/>
    <numFmt numFmtId="176" formatCode="#,##0&quot; € &quot;"/>
    <numFmt numFmtId="177" formatCode="0&quot; ans&quot;"/>
  </numFmts>
  <fonts count="13" x14ac:knownFonts="1">
    <font>
      <sz val="10"/>
      <name val="Times New Roman"/>
    </font>
    <font>
      <sz val="8"/>
      <name val="Times New Roman"/>
      <family val="1"/>
    </font>
    <font>
      <b/>
      <u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u/>
      <sz val="10"/>
      <color indexed="12"/>
      <name val="Times New Roman"/>
      <family val="1"/>
    </font>
    <font>
      <b/>
      <u/>
      <sz val="12"/>
      <color indexed="12"/>
      <name val="Times New Roman"/>
      <family val="1"/>
    </font>
    <font>
      <b/>
      <u/>
      <sz val="14"/>
      <color indexed="12"/>
      <name val="Times New Roman"/>
      <family val="1"/>
    </font>
    <font>
      <sz val="16"/>
      <color indexed="9"/>
      <name val="Arial"/>
      <family val="2"/>
    </font>
    <font>
      <sz val="10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 applyAlignment="1">
      <alignment horizontal="centerContinuous"/>
    </xf>
    <xf numFmtId="167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1" fontId="5" fillId="0" borderId="0" xfId="0" applyNumberFormat="1" applyFont="1" applyAlignment="1">
      <alignment horizontal="centerContinuous"/>
    </xf>
    <xf numFmtId="172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2" borderId="1" xfId="0" applyFont="1" applyFill="1" applyBorder="1" applyAlignment="1">
      <alignment horizontal="right"/>
    </xf>
    <xf numFmtId="176" fontId="5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167" fontId="5" fillId="3" borderId="4" xfId="0" applyNumberFormat="1" applyFont="1" applyFill="1" applyBorder="1" applyAlignment="1">
      <alignment horizontal="right"/>
    </xf>
    <xf numFmtId="173" fontId="5" fillId="3" borderId="5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177" fontId="5" fillId="4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167" fontId="5" fillId="5" borderId="6" xfId="0" applyNumberFormat="1" applyFont="1" applyFill="1" applyBorder="1" applyAlignment="1">
      <alignment horizontal="right"/>
    </xf>
    <xf numFmtId="173" fontId="5" fillId="5" borderId="7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right"/>
    </xf>
    <xf numFmtId="172" fontId="5" fillId="6" borderId="2" xfId="0" applyNumberFormat="1" applyFont="1" applyFill="1" applyBorder="1" applyAlignment="1">
      <alignment horizontal="center"/>
    </xf>
    <xf numFmtId="0" fontId="4" fillId="6" borderId="3" xfId="0" applyFont="1" applyFill="1" applyBorder="1"/>
    <xf numFmtId="10" fontId="5" fillId="6" borderId="8" xfId="0" applyNumberFormat="1" applyFont="1" applyFill="1" applyBorder="1" applyAlignment="1">
      <alignment horizontal="right"/>
    </xf>
    <xf numFmtId="172" fontId="5" fillId="6" borderId="9" xfId="0" applyNumberFormat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167" fontId="5" fillId="7" borderId="10" xfId="0" applyNumberFormat="1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173" fontId="4" fillId="5" borderId="11" xfId="0" applyNumberFormat="1" applyFont="1" applyFill="1" applyBorder="1" applyAlignment="1"/>
    <xf numFmtId="173" fontId="4" fillId="2" borderId="11" xfId="0" applyNumberFormat="1" applyFont="1" applyFill="1" applyBorder="1" applyAlignment="1"/>
    <xf numFmtId="173" fontId="4" fillId="9" borderId="11" xfId="0" applyNumberFormat="1" applyFont="1" applyFill="1" applyBorder="1" applyAlignment="1"/>
    <xf numFmtId="0" fontId="4" fillId="8" borderId="12" xfId="0" applyFont="1" applyFill="1" applyBorder="1" applyAlignment="1">
      <alignment horizontal="center"/>
    </xf>
    <xf numFmtId="173" fontId="4" fillId="5" borderId="12" xfId="0" applyNumberFormat="1" applyFont="1" applyFill="1" applyBorder="1" applyAlignment="1"/>
    <xf numFmtId="173" fontId="4" fillId="2" borderId="12" xfId="0" applyNumberFormat="1" applyFont="1" applyFill="1" applyBorder="1" applyAlignment="1"/>
    <xf numFmtId="173" fontId="4" fillId="9" borderId="12" xfId="0" applyNumberFormat="1" applyFont="1" applyFill="1" applyBorder="1" applyAlignment="1"/>
    <xf numFmtId="0" fontId="4" fillId="8" borderId="13" xfId="0" applyFont="1" applyFill="1" applyBorder="1" applyAlignment="1">
      <alignment horizontal="center"/>
    </xf>
    <xf numFmtId="173" fontId="4" fillId="5" borderId="13" xfId="0" applyNumberFormat="1" applyFont="1" applyFill="1" applyBorder="1" applyAlignment="1"/>
    <xf numFmtId="173" fontId="4" fillId="2" borderId="13" xfId="0" applyNumberFormat="1" applyFont="1" applyFill="1" applyBorder="1" applyAlignment="1"/>
    <xf numFmtId="173" fontId="4" fillId="9" borderId="13" xfId="0" applyNumberFormat="1" applyFont="1" applyFill="1" applyBorder="1" applyAlignment="1"/>
    <xf numFmtId="173" fontId="5" fillId="5" borderId="10" xfId="0" applyNumberFormat="1" applyFont="1" applyFill="1" applyBorder="1" applyAlignment="1">
      <alignment horizontal="right"/>
    </xf>
    <xf numFmtId="173" fontId="5" fillId="2" borderId="10" xfId="0" applyNumberFormat="1" applyFont="1" applyFill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9" fillId="0" borderId="0" xfId="1" applyFont="1" applyAlignment="1" applyProtection="1"/>
    <xf numFmtId="0" fontId="7" fillId="0" borderId="0" xfId="0" quotePrefix="1" applyFont="1" applyAlignment="1">
      <alignment horizontal="right"/>
    </xf>
    <xf numFmtId="0" fontId="6" fillId="0" borderId="0" xfId="0" quotePrefix="1" applyFont="1"/>
    <xf numFmtId="0" fontId="8" fillId="0" borderId="0" xfId="1" applyAlignment="1" applyProtection="1">
      <alignment horizontal="right"/>
    </xf>
    <xf numFmtId="0" fontId="8" fillId="0" borderId="0" xfId="1" applyFont="1" applyAlignment="1" applyProtection="1"/>
    <xf numFmtId="0" fontId="10" fillId="0" borderId="0" xfId="1" applyFont="1" applyAlignment="1" applyProtection="1"/>
    <xf numFmtId="0" fontId="8" fillId="0" borderId="0" xfId="1" applyAlignment="1" applyProtection="1">
      <alignment horizontal="right" vertical="center"/>
    </xf>
    <xf numFmtId="0" fontId="11" fillId="0" borderId="0" xfId="0" applyFont="1" applyAlignment="1">
      <alignment horizontal="centerContinuous"/>
    </xf>
    <xf numFmtId="0" fontId="12" fillId="0" borderId="0" xfId="0" applyFont="1"/>
  </cellXfs>
  <cellStyles count="2">
    <cellStyle name="Lien hypertexte" xfId="1" builtinId="8"/>
    <cellStyle name="Normal" xfId="0" builtinId="0"/>
  </cellStyles>
  <dxfs count="3">
    <dxf>
      <font>
        <b/>
        <i val="0"/>
        <condense val="0"/>
        <extend val="0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Emprunt!$B$1</c:f>
          <c:strCache>
            <c:ptCount val="1"/>
            <c:pt idx="0">
              <c:v>Remboursement d'emprunt à annuités constantes</c:v>
            </c:pt>
          </c:strCache>
        </c:strRef>
      </c:tx>
      <c:layout>
        <c:manualLayout>
          <c:xMode val="edge"/>
          <c:yMode val="edge"/>
          <c:x val="0.17107942973523421"/>
          <c:y val="1.6666711878016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sng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90427698574338"/>
          <c:y val="0.1305559097111266"/>
          <c:w val="0.8044806517311609"/>
          <c:h val="0.683335186998662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Emprunt!$D$7</c:f>
              <c:strCache>
                <c:ptCount val="1"/>
                <c:pt idx="0">
                  <c:v>Part capital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Emprunt!$D$8:$D$27</c:f>
              <c:numCache>
                <c:formatCode>#\ ##0.00" € "</c:formatCode>
                <c:ptCount val="20"/>
                <c:pt idx="0">
                  <c:v>795.04574965456686</c:v>
                </c:pt>
                <c:pt idx="1">
                  <c:v>834.7980371372953</c:v>
                </c:pt>
                <c:pt idx="2">
                  <c:v>876.53793899415996</c:v>
                </c:pt>
                <c:pt idx="3">
                  <c:v>920.364835943868</c:v>
                </c:pt>
                <c:pt idx="4">
                  <c:v>966.38307774106147</c:v>
                </c:pt>
                <c:pt idx="5">
                  <c:v>1014.7022316281145</c:v>
                </c:pt>
                <c:pt idx="6">
                  <c:v>1065.4373432095201</c:v>
                </c:pt>
                <c:pt idx="7">
                  <c:v>1118.7092103699961</c:v>
                </c:pt>
                <c:pt idx="8">
                  <c:v>1174.644670888496</c:v>
                </c:pt>
                <c:pt idx="9">
                  <c:v>1233.3769044329208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Emprunt!$C$7</c:f>
              <c:strCache>
                <c:ptCount val="1"/>
                <c:pt idx="0">
                  <c:v>Part intérêt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Emprunt!$C$8:$C$27</c:f>
              <c:numCache>
                <c:formatCode>#\ ##0.00" € "</c:formatCode>
                <c:ptCount val="20"/>
                <c:pt idx="0">
                  <c:v>500</c:v>
                </c:pt>
                <c:pt idx="1">
                  <c:v>460.24771251727162</c:v>
                </c:pt>
                <c:pt idx="2">
                  <c:v>418.50781066040685</c:v>
                </c:pt>
                <c:pt idx="3">
                  <c:v>374.68091371069886</c:v>
                </c:pt>
                <c:pt idx="4">
                  <c:v>328.66267191350545</c:v>
                </c:pt>
                <c:pt idx="5">
                  <c:v>280.34351802645239</c:v>
                </c:pt>
                <c:pt idx="6">
                  <c:v>229.60840644504665</c:v>
                </c:pt>
                <c:pt idx="7">
                  <c:v>176.33653928457068</c:v>
                </c:pt>
                <c:pt idx="8">
                  <c:v>120.40107876607085</c:v>
                </c:pt>
                <c:pt idx="9">
                  <c:v>61.668845221646052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2691128"/>
        <c:axId val="472691520"/>
      </c:barChart>
      <c:catAx>
        <c:axId val="47269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691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7269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&quot; €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691128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63543788187375"/>
          <c:y val="0.91666915329088894"/>
          <c:w val="0.41955193482688391"/>
          <c:h val="7.50002034510727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47787610619468E-2"/>
          <c:y val="5.2083863157787659E-2"/>
          <c:w val="0.75221238938053092"/>
          <c:h val="0.88542567368239011"/>
        </c:manualLayout>
      </c:layout>
      <c:pieChart>
        <c:varyColors val="1"/>
        <c:ser>
          <c:idx val="0"/>
          <c:order val="0"/>
          <c:tx>
            <c:v>Intérêt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cat>
            <c:strRef>
              <c:f>Emprunt!$C$7:$D$7</c:f>
              <c:strCache>
                <c:ptCount val="2"/>
                <c:pt idx="0">
                  <c:v>Part intérêt</c:v>
                </c:pt>
                <c:pt idx="1">
                  <c:v>Part capital</c:v>
                </c:pt>
              </c:strCache>
            </c:strRef>
          </c:cat>
          <c:val>
            <c:numRef>
              <c:f>Emprunt!$C$28:$D$28</c:f>
              <c:numCache>
                <c:formatCode>#\ ##0.00" € "</c:formatCode>
                <c:ptCount val="2"/>
                <c:pt idx="0">
                  <c:v>2950.4574965456695</c:v>
                </c:pt>
                <c:pt idx="1">
                  <c:v>9999.9999999999982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9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Scroll" dx="15" fmlaLink="clDuree" horiz="1" max="20" min="1" page="5" val="10"/>
</file>

<file path=xl/ctrlProps/ctrlProp2.xml><?xml version="1.0" encoding="utf-8"?>
<formControlPr xmlns="http://schemas.microsoft.com/office/spreadsheetml/2009/9/main" objectType="Scroll" dx="15" fmlaLink="clieeCapital" horiz="1" max="100" min="1" page="10" val="10"/>
</file>

<file path=xl/ctrlProps/ctrlProp3.xml><?xml version="1.0" encoding="utf-8"?>
<formControlPr xmlns="http://schemas.microsoft.com/office/spreadsheetml/2009/9/main" objectType="Scroll" dx="15" fmlaLink="clieeTaux" horiz="1" max="100" min="1" page="10" val="5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Notes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161925</xdr:rowOff>
    </xdr:from>
    <xdr:to>
      <xdr:col>8</xdr:col>
      <xdr:colOff>1514475</xdr:colOff>
      <xdr:row>27</xdr:row>
      <xdr:rowOff>0</xdr:rowOff>
    </xdr:to>
    <xdr:graphicFrame macro="">
      <xdr:nvGraphicFramePr>
        <xdr:cNvPr id="102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19050</xdr:rowOff>
        </xdr:from>
        <xdr:to>
          <xdr:col>4</xdr:col>
          <xdr:colOff>981075</xdr:colOff>
          <xdr:row>3</xdr:row>
          <xdr:rowOff>171450</xdr:rowOff>
        </xdr:to>
        <xdr:sp macro="" textlink="">
          <xdr:nvSpPr>
            <xdr:cNvPr id="1027" name="DefilementDuree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19050</xdr:rowOff>
        </xdr:from>
        <xdr:to>
          <xdr:col>4</xdr:col>
          <xdr:colOff>981075</xdr:colOff>
          <xdr:row>2</xdr:row>
          <xdr:rowOff>171450</xdr:rowOff>
        </xdr:to>
        <xdr:sp macro="" textlink="">
          <xdr:nvSpPr>
            <xdr:cNvPr id="1028" name="DefilementCapital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19050</xdr:rowOff>
        </xdr:from>
        <xdr:to>
          <xdr:col>4</xdr:col>
          <xdr:colOff>981075</xdr:colOff>
          <xdr:row>4</xdr:row>
          <xdr:rowOff>171450</xdr:rowOff>
        </xdr:to>
        <xdr:sp macro="" textlink="">
          <xdr:nvSpPr>
            <xdr:cNvPr id="1029" name="DefilementTaux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104775</xdr:colOff>
      <xdr:row>0</xdr:row>
      <xdr:rowOff>47625</xdr:rowOff>
    </xdr:from>
    <xdr:to>
      <xdr:col>2</xdr:col>
      <xdr:colOff>485775</xdr:colOff>
      <xdr:row>1</xdr:row>
      <xdr:rowOff>104775</xdr:rowOff>
    </xdr:to>
    <xdr:sp macro="" textlink="">
      <xdr:nvSpPr>
        <xdr:cNvPr id="1034" name="AutoShape 10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61925" y="47625"/>
          <a:ext cx="876300" cy="31432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993300"/>
              </a:solidFill>
              <a:latin typeface="Arial"/>
              <a:cs typeface="Arial"/>
            </a:rPr>
            <a:t>NOTES</a:t>
          </a:r>
        </a:p>
      </xdr:txBody>
    </xdr:sp>
    <xdr:clientData/>
  </xdr:twoCellAnchor>
  <xdr:twoCellAnchor>
    <xdr:from>
      <xdr:col>5</xdr:col>
      <xdr:colOff>295275</xdr:colOff>
      <xdr:row>1</xdr:row>
      <xdr:rowOff>0</xdr:rowOff>
    </xdr:from>
    <xdr:to>
      <xdr:col>5</xdr:col>
      <xdr:colOff>1371600</xdr:colOff>
      <xdr:row>5</xdr:row>
      <xdr:rowOff>142875</xdr:rowOff>
    </xdr:to>
    <xdr:graphicFrame macro="">
      <xdr:nvGraphicFramePr>
        <xdr:cNvPr id="1036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teil@ensat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nteil@ensat.f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38"/>
  <sheetViews>
    <sheetView showGridLines="0" workbookViewId="0"/>
  </sheetViews>
  <sheetFormatPr baseColWidth="10" defaultRowHeight="15" x14ac:dyDescent="0.2"/>
  <cols>
    <col min="1" max="1" width="5.83203125" style="40" customWidth="1"/>
    <col min="2" max="9" width="12.6640625" style="40" customWidth="1"/>
    <col min="10" max="16384" width="12" style="40"/>
  </cols>
  <sheetData>
    <row r="1" spans="1:9" ht="18.75" x14ac:dyDescent="0.3">
      <c r="A1" s="46" t="s">
        <v>25</v>
      </c>
      <c r="B1" s="41"/>
      <c r="C1" s="41"/>
      <c r="H1" s="45" t="s">
        <v>46</v>
      </c>
      <c r="I1" s="44" t="s">
        <v>45</v>
      </c>
    </row>
    <row r="2" spans="1:9" x14ac:dyDescent="0.2">
      <c r="A2" s="40" t="s">
        <v>22</v>
      </c>
    </row>
    <row r="3" spans="1:9" x14ac:dyDescent="0.2">
      <c r="A3" s="40" t="s">
        <v>26</v>
      </c>
    </row>
    <row r="5" spans="1:9" x14ac:dyDescent="0.2">
      <c r="A5" s="40" t="s">
        <v>23</v>
      </c>
    </row>
    <row r="6" spans="1:9" x14ac:dyDescent="0.2">
      <c r="A6" s="40" t="s">
        <v>24</v>
      </c>
    </row>
    <row r="8" spans="1:9" x14ac:dyDescent="0.2">
      <c r="A8" s="40" t="s">
        <v>27</v>
      </c>
    </row>
    <row r="9" spans="1:9" x14ac:dyDescent="0.2">
      <c r="A9" s="40" t="s">
        <v>28</v>
      </c>
    </row>
    <row r="11" spans="1:9" x14ac:dyDescent="0.2">
      <c r="A11" s="40" t="s">
        <v>29</v>
      </c>
    </row>
    <row r="12" spans="1:9" x14ac:dyDescent="0.2">
      <c r="A12" s="42" t="s">
        <v>30</v>
      </c>
      <c r="B12" s="40" t="s">
        <v>31</v>
      </c>
    </row>
    <row r="13" spans="1:9" x14ac:dyDescent="0.2">
      <c r="A13" s="42" t="s">
        <v>30</v>
      </c>
      <c r="B13" s="40" t="s">
        <v>32</v>
      </c>
    </row>
    <row r="14" spans="1:9" x14ac:dyDescent="0.2">
      <c r="A14" s="42" t="s">
        <v>30</v>
      </c>
      <c r="B14" s="40" t="s">
        <v>48</v>
      </c>
    </row>
    <row r="15" spans="1:9" x14ac:dyDescent="0.2">
      <c r="B15" s="40" t="s">
        <v>49</v>
      </c>
    </row>
    <row r="17" spans="1:2" x14ac:dyDescent="0.2">
      <c r="A17" s="40" t="s">
        <v>37</v>
      </c>
    </row>
    <row r="18" spans="1:2" x14ac:dyDescent="0.2">
      <c r="A18" s="40" t="s">
        <v>33</v>
      </c>
    </row>
    <row r="19" spans="1:2" x14ac:dyDescent="0.2">
      <c r="A19" s="40" t="s">
        <v>34</v>
      </c>
    </row>
    <row r="20" spans="1:2" x14ac:dyDescent="0.2">
      <c r="A20" s="40" t="s">
        <v>35</v>
      </c>
    </row>
    <row r="21" spans="1:2" x14ac:dyDescent="0.2">
      <c r="A21" s="40" t="s">
        <v>36</v>
      </c>
    </row>
    <row r="23" spans="1:2" x14ac:dyDescent="0.2">
      <c r="A23" s="40" t="s">
        <v>38</v>
      </c>
    </row>
    <row r="24" spans="1:2" x14ac:dyDescent="0.2">
      <c r="A24" s="40" t="s">
        <v>39</v>
      </c>
    </row>
    <row r="25" spans="1:2" x14ac:dyDescent="0.2">
      <c r="A25" s="42" t="s">
        <v>30</v>
      </c>
      <c r="B25" s="40" t="s">
        <v>40</v>
      </c>
    </row>
    <row r="26" spans="1:2" x14ac:dyDescent="0.2">
      <c r="A26" s="42" t="s">
        <v>30</v>
      </c>
      <c r="B26" s="40" t="s">
        <v>41</v>
      </c>
    </row>
    <row r="27" spans="1:2" x14ac:dyDescent="0.2">
      <c r="A27" s="42" t="s">
        <v>30</v>
      </c>
      <c r="B27" s="40" t="s">
        <v>42</v>
      </c>
    </row>
    <row r="28" spans="1:2" x14ac:dyDescent="0.2">
      <c r="A28" s="42" t="s">
        <v>30</v>
      </c>
      <c r="B28" s="40" t="s">
        <v>43</v>
      </c>
    </row>
    <row r="29" spans="1:2" x14ac:dyDescent="0.2">
      <c r="A29" s="42"/>
    </row>
    <row r="30" spans="1:2" s="4" customFormat="1" ht="12.75" x14ac:dyDescent="0.2">
      <c r="B30" s="39" t="s">
        <v>17</v>
      </c>
    </row>
    <row r="31" spans="1:2" s="4" customFormat="1" ht="12.75" x14ac:dyDescent="0.2">
      <c r="B31" s="43" t="s">
        <v>44</v>
      </c>
    </row>
    <row r="32" spans="1:2" s="4" customFormat="1" ht="12.75" x14ac:dyDescent="0.2">
      <c r="B32" s="4" t="s">
        <v>18</v>
      </c>
    </row>
    <row r="33" spans="2:2" s="4" customFormat="1" ht="12.75" x14ac:dyDescent="0.2">
      <c r="B33" s="4" t="s">
        <v>13</v>
      </c>
    </row>
    <row r="34" spans="2:2" s="4" customFormat="1" ht="12.75" x14ac:dyDescent="0.2">
      <c r="B34" s="4" t="s">
        <v>19</v>
      </c>
    </row>
    <row r="35" spans="2:2" s="4" customFormat="1" ht="12.75" x14ac:dyDescent="0.2">
      <c r="B35" s="4" t="s">
        <v>20</v>
      </c>
    </row>
    <row r="36" spans="2:2" s="4" customFormat="1" ht="12.75" x14ac:dyDescent="0.2">
      <c r="B36" s="4" t="s">
        <v>21</v>
      </c>
    </row>
    <row r="37" spans="2:2" s="4" customFormat="1" ht="12.75" x14ac:dyDescent="0.2">
      <c r="B37" s="39" t="s">
        <v>14</v>
      </c>
    </row>
    <row r="38" spans="2:2" s="4" customFormat="1" ht="12.75" x14ac:dyDescent="0.2">
      <c r="B38" s="39" t="s">
        <v>15</v>
      </c>
    </row>
  </sheetData>
  <phoneticPr fontId="1" type="noConversion"/>
  <hyperlinks>
    <hyperlink ref="A1:C1" location="Emprunt!A1" display="Feuille Emprunt"/>
    <hyperlink ref="H1:I1" r:id="rId1" display="mailto:monteil@ensat.fr"/>
  </hyperlinks>
  <pageMargins left="0.39370078740157483" right="0.39370078740157483" top="0.59055118110236227" bottom="0.39370078740157483" header="0.51181102362204722" footer="0.31496062992125984"/>
  <pageSetup paperSize="9" orientation="portrait" horizontalDpi="4294967293" verticalDpi="0" r:id="rId2"/>
  <headerFooter alignWithMargins="0">
    <oddHeader>&amp;C&amp;F : 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I28"/>
  <sheetViews>
    <sheetView showGridLines="0" tabSelected="1" workbookViewId="0"/>
  </sheetViews>
  <sheetFormatPr baseColWidth="10" defaultRowHeight="12.75" x14ac:dyDescent="0.2"/>
  <cols>
    <col min="1" max="1" width="1" style="4" customWidth="1"/>
    <col min="2" max="2" width="8.6640625" style="4" customWidth="1"/>
    <col min="3" max="5" width="17.6640625" style="4" customWidth="1"/>
    <col min="6" max="6" width="26.83203125" style="4" customWidth="1"/>
    <col min="7" max="7" width="16.1640625" style="4" customWidth="1"/>
    <col min="8" max="8" width="12.83203125" style="4" customWidth="1"/>
    <col min="9" max="9" width="26.83203125" style="4" customWidth="1"/>
    <col min="10" max="16384" width="12" style="4"/>
  </cols>
  <sheetData>
    <row r="1" spans="2:9" ht="20.25" x14ac:dyDescent="0.3">
      <c r="B1" s="1" t="s">
        <v>16</v>
      </c>
      <c r="C1" s="2"/>
      <c r="D1" s="3"/>
      <c r="E1" s="3"/>
      <c r="F1" s="3"/>
      <c r="G1" s="3"/>
      <c r="H1" s="3"/>
      <c r="I1" s="48"/>
    </row>
    <row r="2" spans="2:9" ht="13.5" thickBot="1" x14ac:dyDescent="0.25">
      <c r="C2" s="5" t="s">
        <v>10</v>
      </c>
      <c r="D2" s="5"/>
      <c r="E2" s="6"/>
      <c r="F2" s="49">
        <f>clTauxGlobal</f>
        <v>0.29504574965456687</v>
      </c>
      <c r="G2" s="7" t="s">
        <v>11</v>
      </c>
      <c r="H2" s="7"/>
    </row>
    <row r="3" spans="2:9" ht="15.75" customHeight="1" thickBot="1" x14ac:dyDescent="0.25">
      <c r="C3" s="8" t="s">
        <v>7</v>
      </c>
      <c r="D3" s="9">
        <f>1000*clieeCapital</f>
        <v>10000</v>
      </c>
      <c r="E3" s="10">
        <v>10</v>
      </c>
      <c r="F3" s="49">
        <f>clTauxGlobal</f>
        <v>0.29504574965456687</v>
      </c>
      <c r="G3" s="11" t="s">
        <v>6</v>
      </c>
      <c r="H3" s="12">
        <f xml:space="preserve"> clCapital * clTauxAnnuel / (1 - 1 / (1 + clTauxAnnuel) ^ clDuree)</f>
        <v>1295.0457496545669</v>
      </c>
    </row>
    <row r="4" spans="2:9" ht="15.75" customHeight="1" thickBot="1" x14ac:dyDescent="0.25">
      <c r="C4" s="13" t="s">
        <v>8</v>
      </c>
      <c r="D4" s="14">
        <v>10</v>
      </c>
      <c r="E4" s="15"/>
      <c r="F4" s="49">
        <f>clTauxGlobal</f>
        <v>0.29504574965456687</v>
      </c>
      <c r="G4" s="16" t="s">
        <v>5</v>
      </c>
      <c r="H4" s="17">
        <f>clDuree * clAnnuite - clCapital</f>
        <v>2950.4574965456686</v>
      </c>
    </row>
    <row r="5" spans="2:9" ht="15.75" customHeight="1" thickBot="1" x14ac:dyDescent="0.25">
      <c r="C5" s="18" t="s">
        <v>9</v>
      </c>
      <c r="D5" s="19">
        <f>clieeTaux/1000</f>
        <v>0.05</v>
      </c>
      <c r="E5" s="20">
        <v>50</v>
      </c>
      <c r="F5" s="49">
        <f>clTauxGlobal</f>
        <v>0.29504574965456687</v>
      </c>
      <c r="G5" s="21" t="s">
        <v>50</v>
      </c>
      <c r="H5" s="22">
        <f>clFraisTotaux/clCapital</f>
        <v>0.29504574965456687</v>
      </c>
    </row>
    <row r="6" spans="2:9" ht="13.5" thickBot="1" x14ac:dyDescent="0.25">
      <c r="B6" s="7" t="s">
        <v>12</v>
      </c>
      <c r="C6" s="7"/>
      <c r="D6" s="7"/>
      <c r="E6" s="7"/>
      <c r="F6" s="49">
        <f>clTauxGlobal</f>
        <v>0.29504574965456687</v>
      </c>
    </row>
    <row r="7" spans="2:9" ht="13.5" thickBot="1" x14ac:dyDescent="0.25">
      <c r="B7" s="23" t="s">
        <v>0</v>
      </c>
      <c r="C7" s="24" t="s">
        <v>1</v>
      </c>
      <c r="D7" s="24" t="s">
        <v>2</v>
      </c>
      <c r="E7" s="24" t="s">
        <v>3</v>
      </c>
    </row>
    <row r="8" spans="2:9" x14ac:dyDescent="0.2">
      <c r="B8" s="25">
        <v>1</v>
      </c>
      <c r="C8" s="26">
        <f>clCapital*clTauxAnnuel</f>
        <v>500</v>
      </c>
      <c r="D8" s="27">
        <f>clAnnuite-PartInteret</f>
        <v>795.04574965456686</v>
      </c>
      <c r="E8" s="28">
        <f>clCapital-PartCapital</f>
        <v>9204.9542503454322</v>
      </c>
    </row>
    <row r="9" spans="2:9" x14ac:dyDescent="0.2">
      <c r="B9" s="29">
        <f t="shared" ref="B9:B27" si="0">AnneePrecedente+1</f>
        <v>2</v>
      </c>
      <c r="C9" s="30">
        <f t="shared" ref="C9:C27" si="1">CapitalPrecedent*clTauxAnnuel</f>
        <v>460.24771251727162</v>
      </c>
      <c r="D9" s="31">
        <f t="shared" ref="D9:D27" si="2">IF(AnneeCourante&lt;=clDuree,clAnnuite-PartInteret,0)</f>
        <v>834.7980371372953</v>
      </c>
      <c r="E9" s="32">
        <f t="shared" ref="E9:E27" si="3">CapitalPrecedent-PartCapital</f>
        <v>8370.1562132081363</v>
      </c>
    </row>
    <row r="10" spans="2:9" x14ac:dyDescent="0.2">
      <c r="B10" s="29">
        <f t="shared" si="0"/>
        <v>3</v>
      </c>
      <c r="C10" s="30">
        <f t="shared" si="1"/>
        <v>418.50781066040685</v>
      </c>
      <c r="D10" s="31">
        <f t="shared" si="2"/>
        <v>876.53793899415996</v>
      </c>
      <c r="E10" s="32">
        <f t="shared" si="3"/>
        <v>7493.6182742139763</v>
      </c>
    </row>
    <row r="11" spans="2:9" x14ac:dyDescent="0.2">
      <c r="B11" s="29">
        <f t="shared" si="0"/>
        <v>4</v>
      </c>
      <c r="C11" s="30">
        <f t="shared" si="1"/>
        <v>374.68091371069886</v>
      </c>
      <c r="D11" s="31">
        <f t="shared" si="2"/>
        <v>920.364835943868</v>
      </c>
      <c r="E11" s="32">
        <f t="shared" si="3"/>
        <v>6573.2534382701087</v>
      </c>
    </row>
    <row r="12" spans="2:9" x14ac:dyDescent="0.2">
      <c r="B12" s="29">
        <f t="shared" si="0"/>
        <v>5</v>
      </c>
      <c r="C12" s="30">
        <f t="shared" si="1"/>
        <v>328.66267191350545</v>
      </c>
      <c r="D12" s="31">
        <f t="shared" si="2"/>
        <v>966.38307774106147</v>
      </c>
      <c r="E12" s="32">
        <f t="shared" si="3"/>
        <v>5606.8703605290475</v>
      </c>
    </row>
    <row r="13" spans="2:9" x14ac:dyDescent="0.2">
      <c r="B13" s="29">
        <f t="shared" si="0"/>
        <v>6</v>
      </c>
      <c r="C13" s="30">
        <f t="shared" si="1"/>
        <v>280.34351802645239</v>
      </c>
      <c r="D13" s="31">
        <f t="shared" si="2"/>
        <v>1014.7022316281145</v>
      </c>
      <c r="E13" s="32">
        <f t="shared" si="3"/>
        <v>4592.168128900933</v>
      </c>
    </row>
    <row r="14" spans="2:9" x14ac:dyDescent="0.2">
      <c r="B14" s="29">
        <f t="shared" si="0"/>
        <v>7</v>
      </c>
      <c r="C14" s="30">
        <f t="shared" si="1"/>
        <v>229.60840644504665</v>
      </c>
      <c r="D14" s="31">
        <f t="shared" si="2"/>
        <v>1065.4373432095201</v>
      </c>
      <c r="E14" s="32">
        <f t="shared" si="3"/>
        <v>3526.7307856914131</v>
      </c>
    </row>
    <row r="15" spans="2:9" x14ac:dyDescent="0.2">
      <c r="B15" s="29">
        <f t="shared" si="0"/>
        <v>8</v>
      </c>
      <c r="C15" s="30">
        <f t="shared" si="1"/>
        <v>176.33653928457068</v>
      </c>
      <c r="D15" s="31">
        <f t="shared" si="2"/>
        <v>1118.7092103699961</v>
      </c>
      <c r="E15" s="32">
        <f t="shared" si="3"/>
        <v>2408.021575321417</v>
      </c>
    </row>
    <row r="16" spans="2:9" x14ac:dyDescent="0.2">
      <c r="B16" s="29">
        <f t="shared" si="0"/>
        <v>9</v>
      </c>
      <c r="C16" s="30">
        <f t="shared" si="1"/>
        <v>120.40107876607085</v>
      </c>
      <c r="D16" s="31">
        <f t="shared" si="2"/>
        <v>1174.644670888496</v>
      </c>
      <c r="E16" s="32">
        <f t="shared" si="3"/>
        <v>1233.376904432921</v>
      </c>
    </row>
    <row r="17" spans="2:9" x14ac:dyDescent="0.2">
      <c r="B17" s="29">
        <f t="shared" si="0"/>
        <v>10</v>
      </c>
      <c r="C17" s="30">
        <f t="shared" si="1"/>
        <v>61.668845221646052</v>
      </c>
      <c r="D17" s="31">
        <f t="shared" si="2"/>
        <v>1233.3769044329208</v>
      </c>
      <c r="E17" s="32">
        <f t="shared" si="3"/>
        <v>0</v>
      </c>
    </row>
    <row r="18" spans="2:9" x14ac:dyDescent="0.2">
      <c r="B18" s="29">
        <f t="shared" si="0"/>
        <v>11</v>
      </c>
      <c r="C18" s="30">
        <f t="shared" si="1"/>
        <v>0</v>
      </c>
      <c r="D18" s="31">
        <f t="shared" si="2"/>
        <v>0</v>
      </c>
      <c r="E18" s="32">
        <f t="shared" si="3"/>
        <v>0</v>
      </c>
    </row>
    <row r="19" spans="2:9" x14ac:dyDescent="0.2">
      <c r="B19" s="29">
        <f t="shared" si="0"/>
        <v>12</v>
      </c>
      <c r="C19" s="30">
        <f t="shared" si="1"/>
        <v>0</v>
      </c>
      <c r="D19" s="31">
        <f t="shared" si="2"/>
        <v>0</v>
      </c>
      <c r="E19" s="32">
        <f t="shared" si="3"/>
        <v>0</v>
      </c>
    </row>
    <row r="20" spans="2:9" x14ac:dyDescent="0.2">
      <c r="B20" s="29">
        <f t="shared" si="0"/>
        <v>13</v>
      </c>
      <c r="C20" s="30">
        <f t="shared" si="1"/>
        <v>0</v>
      </c>
      <c r="D20" s="31">
        <f t="shared" si="2"/>
        <v>0</v>
      </c>
      <c r="E20" s="32">
        <f t="shared" si="3"/>
        <v>0</v>
      </c>
    </row>
    <row r="21" spans="2:9" x14ac:dyDescent="0.2">
      <c r="B21" s="29">
        <f t="shared" si="0"/>
        <v>14</v>
      </c>
      <c r="C21" s="30">
        <f t="shared" si="1"/>
        <v>0</v>
      </c>
      <c r="D21" s="31">
        <f t="shared" si="2"/>
        <v>0</v>
      </c>
      <c r="E21" s="32">
        <f t="shared" si="3"/>
        <v>0</v>
      </c>
    </row>
    <row r="22" spans="2:9" x14ac:dyDescent="0.2">
      <c r="B22" s="29">
        <f t="shared" si="0"/>
        <v>15</v>
      </c>
      <c r="C22" s="30">
        <f t="shared" si="1"/>
        <v>0</v>
      </c>
      <c r="D22" s="31">
        <f t="shared" si="2"/>
        <v>0</v>
      </c>
      <c r="E22" s="32">
        <f t="shared" si="3"/>
        <v>0</v>
      </c>
    </row>
    <row r="23" spans="2:9" x14ac:dyDescent="0.2">
      <c r="B23" s="29">
        <f t="shared" si="0"/>
        <v>16</v>
      </c>
      <c r="C23" s="30">
        <f t="shared" si="1"/>
        <v>0</v>
      </c>
      <c r="D23" s="31">
        <f t="shared" si="2"/>
        <v>0</v>
      </c>
      <c r="E23" s="32">
        <f t="shared" si="3"/>
        <v>0</v>
      </c>
    </row>
    <row r="24" spans="2:9" x14ac:dyDescent="0.2">
      <c r="B24" s="29">
        <f t="shared" si="0"/>
        <v>17</v>
      </c>
      <c r="C24" s="30">
        <f t="shared" si="1"/>
        <v>0</v>
      </c>
      <c r="D24" s="31">
        <f t="shared" si="2"/>
        <v>0</v>
      </c>
      <c r="E24" s="32">
        <f t="shared" si="3"/>
        <v>0</v>
      </c>
    </row>
    <row r="25" spans="2:9" x14ac:dyDescent="0.2">
      <c r="B25" s="29">
        <f t="shared" si="0"/>
        <v>18</v>
      </c>
      <c r="C25" s="30">
        <f t="shared" si="1"/>
        <v>0</v>
      </c>
      <c r="D25" s="31">
        <f t="shared" si="2"/>
        <v>0</v>
      </c>
      <c r="E25" s="32">
        <f t="shared" si="3"/>
        <v>0</v>
      </c>
    </row>
    <row r="26" spans="2:9" x14ac:dyDescent="0.2">
      <c r="B26" s="29">
        <f t="shared" si="0"/>
        <v>19</v>
      </c>
      <c r="C26" s="30">
        <f t="shared" si="1"/>
        <v>0</v>
      </c>
      <c r="D26" s="31">
        <f t="shared" si="2"/>
        <v>0</v>
      </c>
      <c r="E26" s="32">
        <f t="shared" si="3"/>
        <v>0</v>
      </c>
    </row>
    <row r="27" spans="2:9" ht="13.5" thickBot="1" x14ac:dyDescent="0.25">
      <c r="B27" s="33">
        <f t="shared" si="0"/>
        <v>20</v>
      </c>
      <c r="C27" s="34">
        <f t="shared" si="1"/>
        <v>0</v>
      </c>
      <c r="D27" s="35">
        <f t="shared" si="2"/>
        <v>0</v>
      </c>
      <c r="E27" s="36">
        <f t="shared" si="3"/>
        <v>0</v>
      </c>
    </row>
    <row r="28" spans="2:9" ht="13.5" thickBot="1" x14ac:dyDescent="0.25">
      <c r="B28" s="23" t="s">
        <v>4</v>
      </c>
      <c r="C28" s="37">
        <f>SUM(C8:C27)</f>
        <v>2950.4574965456695</v>
      </c>
      <c r="D28" s="38">
        <f>SUM(D8:D27)</f>
        <v>9999.9999999999982</v>
      </c>
      <c r="I28" s="47" t="s">
        <v>47</v>
      </c>
    </row>
  </sheetData>
  <phoneticPr fontId="1" type="noConversion"/>
  <conditionalFormatting sqref="B9:D27">
    <cfRule type="expression" dxfId="2" priority="1" stopIfTrue="1">
      <formula>AnneeCourante&gt;clDuree</formula>
    </cfRule>
  </conditionalFormatting>
  <conditionalFormatting sqref="E8:E27">
    <cfRule type="expression" dxfId="1" priority="2" stopIfTrue="1">
      <formula>AnneeCourante&gt;clDuree</formula>
    </cfRule>
    <cfRule type="expression" dxfId="0" priority="3" stopIfTrue="1">
      <formula>AnneeCourante=clDuree</formula>
    </cfRule>
  </conditionalFormatting>
  <hyperlinks>
    <hyperlink ref="I28" r:id="rId1"/>
  </hyperlinks>
  <pageMargins left="0.78740157499999996" right="0.78740157499999996" top="0.984251969" bottom="0.984251969" header="0.4921259845" footer="0.4921259845"/>
  <pageSetup paperSize="9" orientation="landscape" horizontalDpi="4294967292" r:id="rId2"/>
  <headerFooter alignWithMargins="0">
    <oddHeader>&amp;A</oddHeader>
    <oddFooter>&amp;C&amp;D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efilementDuree">
              <controlPr defaultSize="0" autoPict="0">
                <anchor moveWithCells="1">
                  <from>
                    <xdr:col>4</xdr:col>
                    <xdr:colOff>19050</xdr:colOff>
                    <xdr:row>3</xdr:row>
                    <xdr:rowOff>19050</xdr:rowOff>
                  </from>
                  <to>
                    <xdr:col>4</xdr:col>
                    <xdr:colOff>981075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efilementCapital">
              <controlPr defaultSize="0" autoPict="0">
                <anchor moveWithCells="1">
                  <from>
                    <xdr:col>4</xdr:col>
                    <xdr:colOff>19050</xdr:colOff>
                    <xdr:row>2</xdr:row>
                    <xdr:rowOff>19050</xdr:rowOff>
                  </from>
                  <to>
                    <xdr:col>4</xdr:col>
                    <xdr:colOff>981075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efilementTaux">
              <controlPr defaultSize="0" autoPict="0">
                <anchor moveWithCells="1">
                  <from>
                    <xdr:col>4</xdr:col>
                    <xdr:colOff>19050</xdr:colOff>
                    <xdr:row>4</xdr:row>
                    <xdr:rowOff>19050</xdr:rowOff>
                  </from>
                  <to>
                    <xdr:col>4</xdr:col>
                    <xdr:colOff>981075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14</vt:i4>
      </vt:variant>
    </vt:vector>
  </HeadingPairs>
  <TitlesOfParts>
    <vt:vector size="16" baseType="lpstr">
      <vt:lpstr>Notes</vt:lpstr>
      <vt:lpstr>Emprunt</vt:lpstr>
      <vt:lpstr>AnneeCourante</vt:lpstr>
      <vt:lpstr>AnneePrecedente</vt:lpstr>
      <vt:lpstr>CapitalPrecedent</vt:lpstr>
      <vt:lpstr>clAnnuite</vt:lpstr>
      <vt:lpstr>clCapital</vt:lpstr>
      <vt:lpstr>clDuree</vt:lpstr>
      <vt:lpstr>clFraisTotaux</vt:lpstr>
      <vt:lpstr>clieeCapital</vt:lpstr>
      <vt:lpstr>clieeTaux</vt:lpstr>
      <vt:lpstr>clTauxAnnuel</vt:lpstr>
      <vt:lpstr>clTauxGlobal</vt:lpstr>
      <vt:lpstr>PartCapital</vt:lpstr>
      <vt:lpstr>PartInteret</vt:lpstr>
      <vt:lpstr>Tableau</vt:lpstr>
    </vt:vector>
  </TitlesOfParts>
  <Company>ICI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CM</cp:lastModifiedBy>
  <cp:lastPrinted>2004-01-26T15:24:52Z</cp:lastPrinted>
  <dcterms:created xsi:type="dcterms:W3CDTF">2002-10-02T16:34:28Z</dcterms:created>
  <dcterms:modified xsi:type="dcterms:W3CDTF">2018-03-23T11:11:19Z</dcterms:modified>
</cp:coreProperties>
</file>